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39" i="1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<sst xmlns="http://schemas.openxmlformats.org/spreadsheetml/2006/main" count="848" uniqueCount="574">
  <si>
    <t>ИНФРА-М Научно-издательский Центр</t>
  </si>
  <si>
    <t>002. Прайс-лист для учебных заведений и библиотек (собственная новинки за 1 мес)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</si>
  <si>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</si>
  <si>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</si>
  <si>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</si>
  <si>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</si>
  <si>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</si>
  <si>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</si>
  <si>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</si>
  <si>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</si>
  <si>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</si>
  <si>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</si>
  <si>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</si>
  <si>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</si>
  <si>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</si>
  <si>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</si>
  <si>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</si>
  <si>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</si>
  <si>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</si>
  <si>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</si>
  <si>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</si>
  <si>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</si>
  <si>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</si>
  <si>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</si>
  <si>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</si>
  <si>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</si>
  <si>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</si>
  <si>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</si>
  <si>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</si>
  <si>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</si>
  <si>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</si>
  <si>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</si>
  <si>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</si>
  <si>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832129.01.01</t>
  </si>
  <si>
    <t>COVID-19: сов. представл..: Уч.пос./Под общ. ред. И.О. Стомы-М.:НИЦ ИНФРА-М, Гомельский ГМУ,2024.-306 с(ВО)(п)</t>
  </si>
  <si>
    <t>COVID-19: СОВРЕМЕННЫЕ ПРЕДСТАВЛЕНИЯ, ВОЗМОЖНОСТИ ЛЕЧЕНИЯ И ПРОФИЛАКТИКИ</t>
  </si>
  <si>
    <t>Карпов И.А., Горбич Ю.Л., Стома И.О.</t>
  </si>
  <si>
    <t>Переплет 7БЦ</t>
  </si>
  <si>
    <t>НИЦ ИНФРА-М</t>
  </si>
  <si>
    <t>978-5-16-019980-1</t>
  </si>
  <si>
    <t>ПРИКЛАДНЫЕ НАУКИ. ТЕХНИКА. МЕДИЦИНА</t>
  </si>
  <si>
    <t>Медицина. Фармакология</t>
  </si>
  <si>
    <t>Учебно-методическое пособие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</si>
  <si>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</si>
  <si>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</si>
  <si>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</si>
  <si>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</si>
  <si>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</si>
  <si>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</si>
  <si>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</si>
  <si>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</si>
  <si>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</si>
  <si>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</si>
  <si>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</si>
  <si>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ГУМАНИТАРНЫЕ НАУКИ. РЕЛИГИЯ. ИСКУССТВО</t>
  </si>
  <si>
    <t>Филологические науки</t>
  </si>
  <si>
    <t>Учебник</t>
  </si>
  <si>
    <t>Профессиональное образование / ВО - Магистратура</t>
  </si>
  <si>
    <t>37.03.01, 37.04.01</t>
  </si>
  <si>
    <t>Финансовый университет при Правительстве Российской Федерации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</si>
  <si>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</si>
  <si>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</si>
  <si>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</si>
  <si>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</si>
  <si>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</si>
  <si>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</si>
  <si>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</si>
  <si>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</si>
  <si>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</si>
  <si>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</si>
  <si>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</si>
  <si>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</si>
  <si>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</si>
  <si>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</si>
  <si>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</si>
  <si>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</si>
  <si>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</si>
  <si>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Экономика. Бухгалтерский учет. Финансы</t>
  </si>
  <si>
    <t>Профессиональное образование / ВО - Бакалавриат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</si>
  <si>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</si>
  <si>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</si>
  <si>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</si>
  <si>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Апрель, 2024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</si>
  <si>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</si>
  <si>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</si>
  <si>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</si>
  <si>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</si>
  <si>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</si>
  <si>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</si>
  <si>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Учебное пособие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</si>
  <si>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</si>
  <si>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</si>
  <si>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</si>
  <si>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</si>
  <si>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</si>
  <si>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</si>
  <si>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</si>
  <si>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</si>
  <si>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ЕСТЕСТВЕННЫЕ НАУКИ. МАТЕМАТИКА</t>
  </si>
  <si>
    <t>Физико-математические науки</t>
  </si>
  <si>
    <t>38.03.01, 38.03.02, 38.03.05, 38.04.01, 38.04.02, 38.04.05</t>
  </si>
  <si>
    <t>805690.01.01</t>
  </si>
  <si>
    <t>Глобальная энергетич. пробл. и мир. энерг. комплекс...: Уч.пос. / А.Н.Захаров-М.:НИЦ ИНФРА-М,2024.-387 с.(ВО)(п)</t>
  </si>
  <si>
    <t>ГЛОБАЛЬНАЯ ЭНЕРГЕТИЧЕСКАЯ ПРОБЛЕМА И МИРОВОЙ ЭНЕРГЕТИЧЕСКИЙ КОМПЛЕКС (РОССИЯ, США, ЕВРОПА, КИТАЙ)</t>
  </si>
  <si>
    <t>Захаров А.Н., Аникина Е.М., Захаров А.Н.</t>
  </si>
  <si>
    <t>978-5-16-018944-4</t>
  </si>
  <si>
    <t>38.03.01, 38.04.01, 38.05.01, 41.03.01, 41.04.01, 41.04.05</t>
  </si>
  <si>
    <t>Всероссийская академия внешней торговли Министерства экономического развития Российской Федерации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</si>
  <si>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</si>
  <si>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</si>
  <si>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</si>
  <si>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</si>
  <si>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Среднее профессиональное образование</t>
  </si>
  <si>
    <t>978-5-16-020013-2</t>
  </si>
  <si>
    <t>Управление (менеджмент)</t>
  </si>
  <si>
    <t>Учебно-практическое пособие</t>
  </si>
  <si>
    <t>Профессиональное образование / Среднее профессиональное образование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</si>
  <si>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</si>
  <si>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</si>
  <si>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</si>
  <si>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32</t>
  </si>
  <si>
    <t>0424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</si>
  <si>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</si>
  <si>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</si>
  <si>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</si>
  <si>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</si>
  <si>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</si>
  <si>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</si>
  <si>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</si>
  <si>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</si>
  <si>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</si>
  <si>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</si>
  <si>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773534.01.01</t>
  </si>
  <si>
    <t>Корпоративное финансовое планир. и бюджетирование: Уч. / Т.В.Шубина.-М.:НИЦ ИНФРА-М,2024.-266 с.(ВО)(п)</t>
  </si>
  <si>
    <t>КОРПОРАТИВНОЕ ФИНАНСОВОЕ ПЛАНИРОВАНИЕ И БЮДЖЕТИРОВАНИЕ</t>
  </si>
  <si>
    <t>Шубина Т.В., Иванова Я.Я., Романченко О.В. и др.</t>
  </si>
  <si>
    <t>Высшее образование: Магистратура (РЭУ)</t>
  </si>
  <si>
    <t>978-5-16-018279-7</t>
  </si>
  <si>
    <t>26.03.01, 27.04.06, 27.04.07, 38.04.01, 38.04.02, 38.04.06, 38.04.08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</si>
  <si>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</si>
  <si>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</si>
  <si>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</si>
  <si>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</si>
  <si>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</si>
  <si>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</si>
  <si>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</si>
  <si>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</si>
  <si>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</si>
  <si>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</si>
  <si>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</si>
  <si>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Переплет 7БЦ/Без шитья</t>
  </si>
  <si>
    <t>978-5-16-019996-2</t>
  </si>
  <si>
    <t>07.02.01</t>
  </si>
  <si>
    <t>Саратовский государственный технический университет им. Гагарина Ю.А.</t>
  </si>
  <si>
    <t>ПО2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</si>
  <si>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</si>
  <si>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</si>
  <si>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</si>
  <si>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Кочинев Ю.Ю.</t>
  </si>
  <si>
    <t>Обложка. КБС</t>
  </si>
  <si>
    <t>Научная мысль</t>
  </si>
  <si>
    <t>978-5-16-018535-4</t>
  </si>
  <si>
    <t>Монография</t>
  </si>
  <si>
    <t>Дополнительное образование / Дополнительное профессиональное образование</t>
  </si>
  <si>
    <t>38.03.01, 38.04.01, 38.04.08, 38.04.09, 38.05.01, 38.05.02</t>
  </si>
  <si>
    <t>Санкт-Петербургский государственный политехнический университет Петра Великого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</si>
  <si>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</si>
  <si>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</si>
  <si>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</si>
  <si>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Без автора</t>
  </si>
  <si>
    <t>Федеральные нормы и правила</t>
  </si>
  <si>
    <t>978-5-16-019939-9</t>
  </si>
  <si>
    <t>Военное дело. Оружие. Спецслужбы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</si>
  <si>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</si>
  <si>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</si>
  <si>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</si>
  <si>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832810.01.01</t>
  </si>
  <si>
    <t>Организация строительного производства: Уч. / В.М.Серов - М.:НИЦ ИНФРА-М,2024. - 281 с.(СПО)(п)</t>
  </si>
  <si>
    <t>ОРГАНИЗАЦИЯ СТРОИТЕЛЬНОГО ПРОИЗВОДСТВА</t>
  </si>
  <si>
    <t>Серов В.М.</t>
  </si>
  <si>
    <t>978-5-16-020004-0</t>
  </si>
  <si>
    <t>Строительство</t>
  </si>
  <si>
    <t>08.02.01, 08.02.02</t>
  </si>
  <si>
    <t>Государственный университет управления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</si>
  <si>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</si>
  <si>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</si>
  <si>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</si>
  <si>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</si>
  <si>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</si>
  <si>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</si>
  <si>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</si>
  <si>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</si>
  <si>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</si>
  <si>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</si>
  <si>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</si>
  <si>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</si>
  <si>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</si>
  <si>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</si>
  <si>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</si>
  <si>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</si>
  <si>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</si>
  <si>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</si>
  <si>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</si>
  <si>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</si>
  <si>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</si>
  <si>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</si>
  <si>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0224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</si>
  <si>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</si>
  <si>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</si>
  <si>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</si>
  <si>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</si>
  <si>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ИЦ РИОР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</si>
  <si>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</si>
  <si>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</si>
  <si>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</si>
  <si>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ДА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</si>
  <si>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</si>
  <si>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0324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</si>
  <si>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</si>
  <si>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</si>
  <si>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</si>
  <si>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</si>
  <si>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</si>
  <si>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</si>
  <si>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</si>
  <si>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</si>
  <si>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</si>
  <si>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</si>
  <si>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</si>
  <si>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</si>
  <si>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</si>
  <si>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</si>
  <si>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</si>
  <si>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</si>
  <si>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</si>
  <si>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</si>
  <si>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</si>
  <si>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-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</si>
  <si>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</si>
  <si>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</si>
  <si>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</si>
  <si>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</si>
  <si>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</si>
  <si>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Сборник научных трудов</t>
  </si>
  <si>
    <t>44.04.01, 44.04.02, 44.04.04, 44.06.01, 45.04.01, 45.06.01</t>
  </si>
  <si>
    <t>833102.01.01</t>
  </si>
  <si>
    <t>Плавание: Уч. / Н.Ж.Булгакова. - М.:НИЦ ИНФРА-М,2024. - 290 с.(СПО)(п)</t>
  </si>
  <si>
    <t>ПЛАВАНИЕ</t>
  </si>
  <si>
    <t>Булгакова Н.Ж., Морозов С.Н., Попов О.И. и др.</t>
  </si>
  <si>
    <t>978-5-16-020012-5</t>
  </si>
  <si>
    <t>ДОМ, БЫТ, ДОСУГ</t>
  </si>
  <si>
    <t>Спорт. Самооборона</t>
  </si>
  <si>
    <t>00.02.14, 00.03.14, 00.05.14</t>
  </si>
  <si>
    <t>Рекомендован Экспертно-методическим советом Института спорта и физического воспитания федерального государственного бюджетного образовательного учреждения высшего образования «Российский государственный университет физической культуры, спорта, молодежи и туризма (ГЦОЛИФК)»  для студентов, обучающихся по дисциплине «Плавание» по направлению подготовки 49.03.01  «Физическая культура», профиль подготовки «Спортивная подготовка»</t>
  </si>
  <si>
    <t>Российский университет спорта «ГЦОЛИФК»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</si>
  <si>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</si>
  <si>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</si>
  <si>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</si>
  <si>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</si>
  <si>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</si>
  <si>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Науки о Земле. Экология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</si>
  <si>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</si>
  <si>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</si>
  <si>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</si>
  <si>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</si>
  <si>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</si>
  <si>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</si>
  <si>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</si>
  <si>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</si>
  <si>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</si>
  <si>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</si>
  <si>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</si>
  <si>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</si>
  <si>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</si>
  <si>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</si>
  <si>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</si>
  <si>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</si>
  <si>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</si>
  <si>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833331.01.01</t>
  </si>
  <si>
    <t>Специальная техника правоохран. органов: Уч.пос. / В.В.Горовой - М.:НИЦ ИНФРА-М,2024. - 337 с.(СПО)(п)</t>
  </si>
  <si>
    <t>СПЕЦИАЛЬНАЯ ТЕХНИКА ПРАВООХРАНИТЕЛЬНЫХ ОРГАНОВ</t>
  </si>
  <si>
    <t>Горовой В.В., Горовая Е.Ю.</t>
  </si>
  <si>
    <t>978-5-16-020034-7</t>
  </si>
  <si>
    <t>40.02.02</t>
  </si>
  <si>
    <t>52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</si>
  <si>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</si>
  <si>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</si>
  <si>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</si>
  <si>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Ксенофонтов Б.С.</t>
  </si>
  <si>
    <t>978-5-16-019793-7</t>
  </si>
  <si>
    <t>08.03.01, 20.03.01, 20.03.02, 20.04.01, 20.06.01</t>
  </si>
  <si>
    <t>Московский государственный технический университет им. Н.Э. Баумана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</si>
  <si>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</si>
  <si>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</si>
  <si>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</si>
  <si>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</si>
  <si>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Юр. НОРМА</t>
  </si>
  <si>
    <t>978-5-00156-370-9</t>
  </si>
  <si>
    <t>40.04.01, 40.05.01, 40.05.02, 40.05.03, 40.05.04, 40.06.01, 41.04.05</t>
  </si>
  <si>
    <t>МИРЭА - Российский технологический университет</t>
  </si>
  <si>
    <t>796199.01.01</t>
  </si>
  <si>
    <t>Цифровые финансы: Уч. / Под общ. ред. И.П. Хоминич, С.В. Фруминой -М.:НИЦ ИНФРА-М,2024-451 с.(ВО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</si>
  <si>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</si>
  <si>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</si>
  <si>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</si>
  <si>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</si>
  <si>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</si>
  <si>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</si>
  <si>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</si>
  <si>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</si>
  <si>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</si>
  <si>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</si>
  <si>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</si>
  <si>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</si>
  <si>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00.00.00</t>
  </si>
  <si>
    <t>ОБЩИЕ ДИСЦИПЛИНЫ ДЛЯ ВСЕХ СПЕЦИАЛЬНОСТЕЙ</t>
  </si>
  <si>
    <t>00.02.14</t>
  </si>
  <si>
    <t>Физическая культура</t>
  </si>
  <si>
    <t>Основы предпринимательства</t>
  </si>
  <si>
    <t>00.03.14</t>
  </si>
  <si>
    <t>00.05.14</t>
  </si>
  <si>
    <t>00.06.01</t>
  </si>
  <si>
    <t>Методология научных исследований</t>
  </si>
  <si>
    <t>01.00.00</t>
  </si>
  <si>
    <t>МАТЕМАТИКА И МЕХАНИКА</t>
  </si>
  <si>
    <t>01.04.01</t>
  </si>
  <si>
    <t>Математика</t>
  </si>
  <si>
    <t>01.04.02</t>
  </si>
  <si>
    <t>Прикладная математика и информатика</t>
  </si>
  <si>
    <t>02.00.00</t>
  </si>
  <si>
    <t>КОМПЬЮТЕРНЫЕ И ИНФОРМАЦИОННЫЕ НАУКИ</t>
  </si>
  <si>
    <t>02.03.03</t>
  </si>
  <si>
    <t>Механика и математическое моделирование</t>
  </si>
  <si>
    <t>03.00.00</t>
  </si>
  <si>
    <t>ФИЗИКА И АСТРОНОМИЯ</t>
  </si>
  <si>
    <t>03.04.02</t>
  </si>
  <si>
    <t>Физика</t>
  </si>
  <si>
    <t>05.00.00</t>
  </si>
  <si>
    <t>НАУКИ О ЗЕМЛЕ</t>
  </si>
  <si>
    <t>05.04.02</t>
  </si>
  <si>
    <t>География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</si>
  <si>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</si>
  <si>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</si>
  <si>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</si>
  <si>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</si>
  <si>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</si>
  <si>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</si>
  <si>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</si>
  <si>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</si>
  <si>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</si>
  <si>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</si>
  <si>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</si>
  <si>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</si>
  <si>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08.03.01</t>
  </si>
  <si>
    <t>08.05.01</t>
  </si>
  <si>
    <t>Строительство уникальных зданий и сооружений</t>
  </si>
  <si>
    <t>13.00.00</t>
  </si>
  <si>
    <t>ЭЛЕКТРО- И ТЕПЛОЭНЕРГЕТИКА</t>
  </si>
  <si>
    <t>Электроснабжение</t>
  </si>
  <si>
    <t>15.00.00</t>
  </si>
  <si>
    <t>МАШИНОСТРОЕНИЕ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</si>
  <si>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</si>
  <si>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</si>
  <si>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</si>
  <si>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</si>
  <si>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19.03.01</t>
  </si>
  <si>
    <t>Биотехнология</t>
  </si>
  <si>
    <t>19.03.03</t>
  </si>
  <si>
    <t>Продукты питания животного происхождения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</si>
  <si>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</si>
  <si>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</si>
  <si>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</si>
  <si>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</si>
  <si>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</si>
  <si>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</si>
  <si>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</si>
  <si>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20.06.01</t>
  </si>
  <si>
    <t>26.00.00</t>
  </si>
  <si>
    <t>ТЕХНИКА И ТЕХНОЛОГИИ КОРАБЛЕСТРОЕНИЯ И ВОДНОГО ТРАНСПОРТА</t>
  </si>
  <si>
    <t>26.03.01</t>
  </si>
  <si>
    <t>Управление водным транспортом и гидрографическое обеспечение судоходства</t>
  </si>
  <si>
    <t>27.00.00</t>
  </si>
  <si>
    <t>УПРАВЛЕНИЕ В ТЕХНИЧЕСКИХ СИСТЕМАХ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</si>
  <si>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</si>
  <si>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</si>
  <si>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</si>
  <si>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</si>
  <si>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30.00.00</t>
  </si>
  <si>
    <t>ФУНДАМЕНТАЛЬНАЯ МЕДИЦИНА</t>
  </si>
  <si>
    <t>30.05.03</t>
  </si>
  <si>
    <t>Медицинская кибернетика</t>
  </si>
  <si>
    <t>31.00.00</t>
  </si>
  <si>
    <t>КЛИНИЧЕСКАЯ МЕДИЦИНА</t>
  </si>
  <si>
    <t>31.02.01</t>
  </si>
  <si>
    <t>Лечебное дело</t>
  </si>
  <si>
    <t>31.05.01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</si>
  <si>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</si>
  <si>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</si>
  <si>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</si>
  <si>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</si>
  <si>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</si>
  <si>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</si>
  <si>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32.04.01</t>
  </si>
  <si>
    <t>Общественное здравоохранение</t>
  </si>
  <si>
    <t>32.05.01</t>
  </si>
  <si>
    <t>Медико-профилактическое дело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</si>
  <si>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</si>
  <si>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</si>
  <si>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</si>
  <si>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</si>
  <si>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35.02.16</t>
  </si>
  <si>
    <t>Эксплуатация и ремонт сельскохозяйственной техники и оборудования</t>
  </si>
  <si>
    <t>36.00.00</t>
  </si>
  <si>
    <t>ВЕТЕРИНАРИЯ И ЗООТЕХНИЯ</t>
  </si>
  <si>
    <t>36.04.02</t>
  </si>
  <si>
    <t>Зоотехния</t>
  </si>
  <si>
    <t>37.00.00</t>
  </si>
  <si>
    <t>ПСИХОЛОГИЧЕСКИЕ НАУКИ</t>
  </si>
  <si>
    <t>37.03.01</t>
  </si>
  <si>
    <t>Психология</t>
  </si>
  <si>
    <t>37.04.01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</si>
  <si>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</si>
  <si>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</si>
  <si>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</si>
  <si>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</si>
  <si>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</si>
  <si>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</si>
  <si>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</si>
  <si>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</si>
  <si>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</si>
  <si>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</si>
  <si>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</si>
  <si>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</si>
  <si>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</si>
  <si>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</si>
  <si>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</si>
  <si>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</si>
  <si>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</si>
  <si>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</si>
  <si>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</si>
  <si>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</si>
  <si>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</si>
  <si>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</si>
  <si>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</si>
  <si>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</si>
  <si>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38.04.01</t>
  </si>
  <si>
    <t>38.04.02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</si>
  <si>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</si>
  <si>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</si>
  <si>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</si>
  <si>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</si>
  <si>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</si>
  <si>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</si>
  <si>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</si>
  <si>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</si>
  <si>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</si>
  <si>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</si>
  <si>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</si>
  <si>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40.00.00</t>
  </si>
  <si>
    <t>ЮРИСПРУДЕНЦИЯ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</si>
  <si>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</si>
  <si>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</si>
  <si>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</si>
  <si>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</si>
  <si>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</si>
  <si>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</si>
  <si>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</si>
  <si>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</si>
  <si>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</si>
  <si>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</si>
  <si>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</si>
  <si>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</si>
  <si>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</si>
  <si>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</si>
  <si>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</si>
  <si>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</si>
  <si>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</si>
  <si>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</si>
  <si>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</si>
  <si>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</si>
  <si>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</si>
  <si>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</si>
  <si>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</si>
  <si>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</si>
  <si>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</si>
  <si>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</si>
  <si>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</si>
  <si>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</si>
  <si>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</si>
  <si>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</si>
  <si>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</si>
  <si>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</si>
  <si>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44.04.01</t>
  </si>
  <si>
    <t>44.04.02</t>
  </si>
  <si>
    <t>Психолого-педагогическое образование</t>
  </si>
  <si>
    <t>44.04.04</t>
  </si>
  <si>
    <t>Профессиональное обучение (по отраслям)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</si>
  <si>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</si>
  <si>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</si>
  <si>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</si>
  <si>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</si>
  <si>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45.03.01</t>
  </si>
  <si>
    <t>Филология</t>
  </si>
  <si>
    <t>45.03.99</t>
  </si>
  <si>
    <t>Литературные произведения</t>
  </si>
  <si>
    <t>45.04.01</t>
  </si>
  <si>
    <t>45.04.02</t>
  </si>
  <si>
    <t>Лингвистика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</si>
  <si>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</si>
  <si>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</si>
  <si>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</si>
  <si>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</si>
  <si>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</si>
  <si>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46.04.01</t>
  </si>
  <si>
    <t>История</t>
  </si>
  <si>
    <t>46.04.02</t>
  </si>
  <si>
    <t>Документоведение и архивоведение</t>
  </si>
  <si>
    <t>47.00.00</t>
  </si>
  <si>
    <t>ФИЛОСОФИЯ, ЭТИКА И РЕЛИГИОВЕДЕНИЕ</t>
  </si>
  <si>
    <t>47.03.01</t>
  </si>
  <si>
    <t>49.00.00</t>
  </si>
  <si>
    <t>ФИЗИЧЕСКАЯ КУЛЬТУРА И 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</si>
  <si>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</si>
  <si>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</si>
  <si>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</si>
  <si>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Спорт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</si>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</sst>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1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1" xfId="1" applyBorder="1" applyAlignment="1" applyProtection="1">
      <alignment horizontal="left" wrapText="1"/>
    </xf>
    <xf numFmtId="0" fontId="10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8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1510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</v>
      </c>
      <c r="K8" s="9">
        <v>306</v>
      </c>
      <c r="L8" s="9">
        <v>2024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HYPERLINK("https://media.infra-m.ru/2150/2150259/cover/2150259.jpg", "Обложка")</f>
        <v>Обложка</v>
      </c>
      <c r="V8" s="27" t="str">
        <f>HYPERLINK("https://znanium.ru/catalog/product/2150259", "Ознакомиться")</f>
        <v>Ознакомиться</v>
      </c>
      <c r="W8" s="8"/>
      <c r="X8" s="6" t="s">
        <v>46</v>
      </c>
      <c r="Y8" s="6"/>
      <c r="Z8" s="6"/>
      <c r="AA8" s="6" t="s">
        <v>47</v>
      </c>
    </row>
    <row r="9" spans="1:27" s="4" customFormat="1" ht="42" customHeight="1">
      <c r="A9" s="5">
        <v>0</v>
      </c>
      <c r="B9" s="6" t="s">
        <v>48</v>
      </c>
      <c r="C9" s="7">
        <v>1250</v>
      </c>
      <c r="D9" s="8" t="s">
        <v>49</v>
      </c>
      <c r="E9" s="8" t="s">
        <v>50</v>
      </c>
      <c r="F9" s="8" t="s">
        <v>51</v>
      </c>
      <c r="G9" s="6" t="s">
        <v>37</v>
      </c>
      <c r="H9" s="6" t="s">
        <v>38</v>
      </c>
      <c r="I9" s="8" t="s">
        <v>52</v>
      </c>
      <c r="J9" s="9">
        <v>1</v>
      </c>
      <c r="K9" s="9">
        <v>258</v>
      </c>
      <c r="L9" s="9">
        <v>2024</v>
      </c>
      <c r="M9" s="8" t="s">
        <v>53</v>
      </c>
      <c r="N9" s="8" t="s">
        <v>54</v>
      </c>
      <c r="O9" s="8" t="s">
        <v>55</v>
      </c>
      <c r="P9" s="6" t="s">
        <v>56</v>
      </c>
      <c r="Q9" s="8" t="s">
        <v>57</v>
      </c>
      <c r="R9" s="10" t="s">
        <v>58</v>
      </c>
      <c r="S9" s="11"/>
      <c r="T9" s="6"/>
      <c r="U9" s="27" t="str">
        <f>HYPERLINK("https://media.infra-m.ru/2130/2130666/cover/2130666.jpg", "Обложка")</f>
        <v>Обложка</v>
      </c>
      <c r="V9" s="27" t="str">
        <f>HYPERLINK("https://znanium.ru/catalog/product/2130666", "Ознакомиться")</f>
        <v>Ознакомиться</v>
      </c>
      <c r="W9" s="8" t="s">
        <v>59</v>
      </c>
      <c r="X9" s="6" t="s">
        <v>46</v>
      </c>
      <c r="Y9" s="6"/>
      <c r="Z9" s="6"/>
      <c r="AA9" s="6" t="s">
        <v>47</v>
      </c>
    </row>
    <row r="10" spans="1:27" s="4" customFormat="1" ht="51.95" customHeight="1">
      <c r="A10" s="5">
        <v>0</v>
      </c>
      <c r="B10" s="6" t="s">
        <v>60</v>
      </c>
      <c r="C10" s="7">
        <v>2390</v>
      </c>
      <c r="D10" s="8" t="s">
        <v>61</v>
      </c>
      <c r="E10" s="8" t="s">
        <v>62</v>
      </c>
      <c r="F10" s="8" t="s">
        <v>63</v>
      </c>
      <c r="G10" s="6" t="s">
        <v>37</v>
      </c>
      <c r="H10" s="6" t="s">
        <v>38</v>
      </c>
      <c r="I10" s="8" t="s">
        <v>64</v>
      </c>
      <c r="J10" s="9">
        <v>1</v>
      </c>
      <c r="K10" s="9">
        <v>506</v>
      </c>
      <c r="L10" s="9">
        <v>2024</v>
      </c>
      <c r="M10" s="8" t="s">
        <v>65</v>
      </c>
      <c r="N10" s="8" t="s">
        <v>66</v>
      </c>
      <c r="O10" s="8" t="s">
        <v>67</v>
      </c>
      <c r="P10" s="6" t="s">
        <v>56</v>
      </c>
      <c r="Q10" s="8" t="s">
        <v>43</v>
      </c>
      <c r="R10" s="10" t="s">
        <v>68</v>
      </c>
      <c r="S10" s="11" t="s">
        <v>69</v>
      </c>
      <c r="T10" s="6"/>
      <c r="U10" s="27" t="str">
        <f>HYPERLINK("https://media.infra-m.ru/2110/2110963/cover/2110963.jpg", "Обложка")</f>
        <v>Обложка</v>
      </c>
      <c r="V10" s="27" t="str">
        <f>HYPERLINK("https://znanium.ru/catalog/product/2110963", "Ознакомиться")</f>
        <v>Ознакомиться</v>
      </c>
      <c r="W10" s="8" t="s">
        <v>70</v>
      </c>
      <c r="X10" s="6" t="s">
        <v>46</v>
      </c>
      <c r="Y10" s="6"/>
      <c r="Z10" s="6"/>
      <c r="AA10" s="6" t="s">
        <v>47</v>
      </c>
    </row>
    <row r="11" spans="1:27" s="4" customFormat="1" ht="51.95" customHeight="1">
      <c r="A11" s="5">
        <v>0</v>
      </c>
      <c r="B11" s="6" t="s">
        <v>71</v>
      </c>
      <c r="C11" s="7">
        <v>2590</v>
      </c>
      <c r="D11" s="8" t="s">
        <v>72</v>
      </c>
      <c r="E11" s="8" t="s">
        <v>73</v>
      </c>
      <c r="F11" s="8" t="s">
        <v>74</v>
      </c>
      <c r="G11" s="6" t="s">
        <v>37</v>
      </c>
      <c r="H11" s="6" t="s">
        <v>38</v>
      </c>
      <c r="I11" s="8" t="s">
        <v>75</v>
      </c>
      <c r="J11" s="9">
        <v>1</v>
      </c>
      <c r="K11" s="9">
        <v>550</v>
      </c>
      <c r="L11" s="9">
        <v>2024</v>
      </c>
      <c r="M11" s="8" t="s">
        <v>76</v>
      </c>
      <c r="N11" s="8" t="s">
        <v>66</v>
      </c>
      <c r="O11" s="8" t="s">
        <v>77</v>
      </c>
      <c r="P11" s="6" t="s">
        <v>56</v>
      </c>
      <c r="Q11" s="8" t="s">
        <v>78</v>
      </c>
      <c r="R11" s="10" t="s">
        <v>79</v>
      </c>
      <c r="S11" s="11" t="s">
        <v>80</v>
      </c>
      <c r="T11" s="6"/>
      <c r="U11" s="27" t="str">
        <f>HYPERLINK("https://media.infra-m.ru/1911/1911447/cover/1911447.jpg", "Обложка")</f>
        <v>Обложка</v>
      </c>
      <c r="V11" s="27" t="str">
        <f>HYPERLINK("https://znanium.ru/catalog/product/1911447", "Ознакомиться")</f>
        <v>Ознакомиться</v>
      </c>
      <c r="W11" s="8" t="s">
        <v>81</v>
      </c>
      <c r="X11" s="6" t="s">
        <v>82</v>
      </c>
      <c r="Y11" s="6"/>
      <c r="Z11" s="6"/>
      <c r="AA11" s="6" t="s">
        <v>47</v>
      </c>
    </row>
    <row r="12" spans="1:27" s="4" customFormat="1" ht="42" customHeight="1">
      <c r="A12" s="5">
        <v>0</v>
      </c>
      <c r="B12" s="6" t="s">
        <v>83</v>
      </c>
      <c r="C12" s="7">
        <v>1040</v>
      </c>
      <c r="D12" s="8" t="s">
        <v>84</v>
      </c>
      <c r="E12" s="8" t="s">
        <v>85</v>
      </c>
      <c r="F12" s="8" t="s">
        <v>86</v>
      </c>
      <c r="G12" s="6" t="s">
        <v>37</v>
      </c>
      <c r="H12" s="6" t="s">
        <v>38</v>
      </c>
      <c r="I12" s="8" t="s">
        <v>87</v>
      </c>
      <c r="J12" s="9">
        <v>1</v>
      </c>
      <c r="K12" s="9">
        <v>208</v>
      </c>
      <c r="L12" s="9">
        <v>2024</v>
      </c>
      <c r="M12" s="8" t="s">
        <v>88</v>
      </c>
      <c r="N12" s="8" t="s">
        <v>66</v>
      </c>
      <c r="O12" s="8" t="s">
        <v>77</v>
      </c>
      <c r="P12" s="6" t="s">
        <v>89</v>
      </c>
      <c r="Q12" s="8" t="s">
        <v>90</v>
      </c>
      <c r="R12" s="10" t="s">
        <v>91</v>
      </c>
      <c r="S12" s="11"/>
      <c r="T12" s="6"/>
      <c r="U12" s="27" t="str">
        <f>HYPERLINK("https://media.infra-m.ru/2010/2010439/cover/2010439.jpg", "Обложка")</f>
        <v>Обложка</v>
      </c>
      <c r="V12" s="27" t="str">
        <f>HYPERLINK("https://znanium.ru/catalog/product/2010439", "Ознакомиться")</f>
        <v>Ознакомиться</v>
      </c>
      <c r="W12" s="8" t="s">
        <v>92</v>
      </c>
      <c r="X12" s="6" t="s">
        <v>46</v>
      </c>
      <c r="Y12" s="6"/>
      <c r="Z12" s="6"/>
      <c r="AA12" s="6" t="s">
        <v>47</v>
      </c>
    </row>
    <row r="13" spans="1:27" s="4" customFormat="1" ht="51.95" customHeight="1">
      <c r="A13" s="5">
        <v>0</v>
      </c>
      <c r="B13" s="6" t="s">
        <v>93</v>
      </c>
      <c r="C13" s="7">
        <v>1170</v>
      </c>
      <c r="D13" s="8" t="s">
        <v>94</v>
      </c>
      <c r="E13" s="8" t="s">
        <v>95</v>
      </c>
      <c r="F13" s="8" t="s">
        <v>96</v>
      </c>
      <c r="G13" s="6" t="s">
        <v>37</v>
      </c>
      <c r="H13" s="6" t="s">
        <v>38</v>
      </c>
      <c r="I13" s="8" t="s">
        <v>75</v>
      </c>
      <c r="J13" s="9">
        <v>1</v>
      </c>
      <c r="K13" s="9">
        <v>233</v>
      </c>
      <c r="L13" s="9">
        <v>2024</v>
      </c>
      <c r="M13" s="8" t="s">
        <v>97</v>
      </c>
      <c r="N13" s="8" t="s">
        <v>98</v>
      </c>
      <c r="O13" s="8" t="s">
        <v>99</v>
      </c>
      <c r="P13" s="6" t="s">
        <v>89</v>
      </c>
      <c r="Q13" s="8" t="s">
        <v>78</v>
      </c>
      <c r="R13" s="10" t="s">
        <v>100</v>
      </c>
      <c r="S13" s="11"/>
      <c r="T13" s="6"/>
      <c r="U13" s="27" t="str">
        <f>HYPERLINK("https://media.infra-m.ru/1862/1862688/cover/1862688.jpg", "Обложка")</f>
        <v>Обложка</v>
      </c>
      <c r="V13" s="27" t="str">
        <f>HYPERLINK("https://znanium.ru/catalog/product/1862688", "Ознакомиться")</f>
        <v>Ознакомиться</v>
      </c>
      <c r="W13" s="8" t="s">
        <v>70</v>
      </c>
      <c r="X13" s="6" t="s">
        <v>82</v>
      </c>
      <c r="Y13" s="6"/>
      <c r="Z13" s="6"/>
      <c r="AA13" s="6" t="s">
        <v>47</v>
      </c>
    </row>
    <row r="14" spans="1:27" s="4" customFormat="1" ht="51.95" customHeight="1">
      <c r="A14" s="5">
        <v>0</v>
      </c>
      <c r="B14" s="6" t="s">
        <v>101</v>
      </c>
      <c r="C14" s="7">
        <v>1850</v>
      </c>
      <c r="D14" s="8" t="s">
        <v>102</v>
      </c>
      <c r="E14" s="8" t="s">
        <v>103</v>
      </c>
      <c r="F14" s="8" t="s">
        <v>104</v>
      </c>
      <c r="G14" s="6" t="s">
        <v>37</v>
      </c>
      <c r="H14" s="6" t="s">
        <v>38</v>
      </c>
      <c r="I14" s="8" t="s">
        <v>75</v>
      </c>
      <c r="J14" s="9">
        <v>1</v>
      </c>
      <c r="K14" s="9">
        <v>387</v>
      </c>
      <c r="L14" s="9">
        <v>2024</v>
      </c>
      <c r="M14" s="8" t="s">
        <v>105</v>
      </c>
      <c r="N14" s="8" t="s">
        <v>66</v>
      </c>
      <c r="O14" s="8" t="s">
        <v>77</v>
      </c>
      <c r="P14" s="6" t="s">
        <v>89</v>
      </c>
      <c r="Q14" s="8" t="s">
        <v>43</v>
      </c>
      <c r="R14" s="10" t="s">
        <v>106</v>
      </c>
      <c r="S14" s="11"/>
      <c r="T14" s="6"/>
      <c r="U14" s="27" t="str">
        <f>HYPERLINK("https://media.infra-m.ru/2080/2080066/cover/2080066.jpg", "Обложка")</f>
        <v>Обложка</v>
      </c>
      <c r="V14" s="27" t="str">
        <f>HYPERLINK("https://znanium.ru/catalog/product/2080066", "Ознакомиться")</f>
        <v>Ознакомиться</v>
      </c>
      <c r="W14" s="8" t="s">
        <v>107</v>
      </c>
      <c r="X14" s="6" t="s">
        <v>46</v>
      </c>
      <c r="Y14" s="6"/>
      <c r="Z14" s="6"/>
      <c r="AA14" s="6" t="s">
        <v>47</v>
      </c>
    </row>
    <row r="15" spans="1:27" s="4" customFormat="1" ht="51.95" customHeight="1">
      <c r="A15" s="5">
        <v>0</v>
      </c>
      <c r="B15" s="6" t="s">
        <v>108</v>
      </c>
      <c r="C15" s="12">
        <v>790</v>
      </c>
      <c r="D15" s="8" t="s">
        <v>109</v>
      </c>
      <c r="E15" s="8" t="s">
        <v>110</v>
      </c>
      <c r="F15" s="8" t="s">
        <v>111</v>
      </c>
      <c r="G15" s="6" t="s">
        <v>37</v>
      </c>
      <c r="H15" s="6" t="s">
        <v>38</v>
      </c>
      <c r="I15" s="8" t="s">
        <v>112</v>
      </c>
      <c r="J15" s="9">
        <v>1</v>
      </c>
      <c r="K15" s="9">
        <v>153</v>
      </c>
      <c r="L15" s="9">
        <v>2024</v>
      </c>
      <c r="M15" s="8" t="s">
        <v>113</v>
      </c>
      <c r="N15" s="8" t="s">
        <v>66</v>
      </c>
      <c r="O15" s="8" t="s">
        <v>114</v>
      </c>
      <c r="P15" s="6" t="s">
        <v>115</v>
      </c>
      <c r="Q15" s="8" t="s">
        <v>116</v>
      </c>
      <c r="R15" s="10" t="s">
        <v>117</v>
      </c>
      <c r="S15" s="11" t="s">
        <v>118</v>
      </c>
      <c r="T15" s="6"/>
      <c r="U15" s="27" t="str">
        <f>HYPERLINK("https://media.infra-m.ru/2151/2151405/cover/2151405.jpg", "Обложка")</f>
        <v>Обложка</v>
      </c>
      <c r="V15" s="27" t="str">
        <f>HYPERLINK("https://znanium.ru/catalog/product/2151405", "Ознакомиться")</f>
        <v>Ознакомиться</v>
      </c>
      <c r="W15" s="8" t="s">
        <v>119</v>
      </c>
      <c r="X15" s="6" t="s">
        <v>46</v>
      </c>
      <c r="Y15" s="6"/>
      <c r="Z15" s="6" t="s">
        <v>120</v>
      </c>
      <c r="AA15" s="6" t="s">
        <v>121</v>
      </c>
    </row>
    <row r="16" spans="1:27" s="4" customFormat="1" ht="51.95" customHeight="1">
      <c r="A16" s="5">
        <v>0</v>
      </c>
      <c r="B16" s="6" t="s">
        <v>122</v>
      </c>
      <c r="C16" s="7">
        <v>1490</v>
      </c>
      <c r="D16" s="8" t="s">
        <v>123</v>
      </c>
      <c r="E16" s="8" t="s">
        <v>124</v>
      </c>
      <c r="F16" s="8" t="s">
        <v>125</v>
      </c>
      <c r="G16" s="6" t="s">
        <v>37</v>
      </c>
      <c r="H16" s="6" t="s">
        <v>38</v>
      </c>
      <c r="I16" s="8" t="s">
        <v>126</v>
      </c>
      <c r="J16" s="9">
        <v>1</v>
      </c>
      <c r="K16" s="9">
        <v>301</v>
      </c>
      <c r="L16" s="9">
        <v>2024</v>
      </c>
      <c r="M16" s="8" t="s">
        <v>127</v>
      </c>
      <c r="N16" s="8" t="s">
        <v>54</v>
      </c>
      <c r="O16" s="8" t="s">
        <v>128</v>
      </c>
      <c r="P16" s="6" t="s">
        <v>89</v>
      </c>
      <c r="Q16" s="8" t="s">
        <v>129</v>
      </c>
      <c r="R16" s="10" t="s">
        <v>130</v>
      </c>
      <c r="S16" s="11"/>
      <c r="T16" s="6"/>
      <c r="U16" s="27" t="str">
        <f>HYPERLINK("https://media.infra-m.ru/1899/1899107/cover/1899107.jpg", "Обложка")</f>
        <v>Обложка</v>
      </c>
      <c r="V16" s="27" t="str">
        <f>HYPERLINK("https://znanium.ru/catalog/product/1899107", "Ознакомиться")</f>
        <v>Ознакомиться</v>
      </c>
      <c r="W16" s="8" t="s">
        <v>131</v>
      </c>
      <c r="X16" s="6" t="s">
        <v>82</v>
      </c>
      <c r="Y16" s="6"/>
      <c r="Z16" s="6"/>
      <c r="AA16" s="6" t="s">
        <v>47</v>
      </c>
    </row>
    <row r="17" spans="1:27" s="4" customFormat="1" ht="51.95" customHeight="1">
      <c r="A17" s="5">
        <v>0</v>
      </c>
      <c r="B17" s="6" t="s">
        <v>132</v>
      </c>
      <c r="C17" s="7">
        <v>1320</v>
      </c>
      <c r="D17" s="8" t="s">
        <v>133</v>
      </c>
      <c r="E17" s="8" t="s">
        <v>134</v>
      </c>
      <c r="F17" s="8" t="s">
        <v>135</v>
      </c>
      <c r="G17" s="6" t="s">
        <v>37</v>
      </c>
      <c r="H17" s="6" t="s">
        <v>38</v>
      </c>
      <c r="I17" s="8" t="s">
        <v>136</v>
      </c>
      <c r="J17" s="9">
        <v>1</v>
      </c>
      <c r="K17" s="9">
        <v>266</v>
      </c>
      <c r="L17" s="9">
        <v>2024</v>
      </c>
      <c r="M17" s="8" t="s">
        <v>137</v>
      </c>
      <c r="N17" s="8" t="s">
        <v>66</v>
      </c>
      <c r="O17" s="8" t="s">
        <v>77</v>
      </c>
      <c r="P17" s="6" t="s">
        <v>56</v>
      </c>
      <c r="Q17" s="8" t="s">
        <v>57</v>
      </c>
      <c r="R17" s="10" t="s">
        <v>138</v>
      </c>
      <c r="S17" s="11"/>
      <c r="T17" s="6"/>
      <c r="U17" s="27" t="str">
        <f>HYPERLINK("https://media.infra-m.ru/1958/1958350/cover/1958350.jpg", "Обложка")</f>
        <v>Обложка</v>
      </c>
      <c r="V17" s="27" t="str">
        <f>HYPERLINK("https://znanium.ru/catalog/product/1958350", "Ознакомиться")</f>
        <v>Ознакомиться</v>
      </c>
      <c r="W17" s="8" t="s">
        <v>70</v>
      </c>
      <c r="X17" s="6" t="s">
        <v>46</v>
      </c>
      <c r="Y17" s="6"/>
      <c r="Z17" s="6"/>
      <c r="AA17" s="6" t="s">
        <v>47</v>
      </c>
    </row>
    <row r="18" spans="1:27" s="4" customFormat="1" ht="42" customHeight="1">
      <c r="A18" s="5">
        <v>0</v>
      </c>
      <c r="B18" s="6" t="s">
        <v>139</v>
      </c>
      <c r="C18" s="7">
        <v>1200</v>
      </c>
      <c r="D18" s="8" t="s">
        <v>140</v>
      </c>
      <c r="E18" s="8" t="s">
        <v>141</v>
      </c>
      <c r="F18" s="8" t="s">
        <v>142</v>
      </c>
      <c r="G18" s="6" t="s">
        <v>37</v>
      </c>
      <c r="H18" s="6" t="s">
        <v>38</v>
      </c>
      <c r="I18" s="8" t="s">
        <v>75</v>
      </c>
      <c r="J18" s="9">
        <v>1</v>
      </c>
      <c r="K18" s="9">
        <v>251</v>
      </c>
      <c r="L18" s="9">
        <v>2024</v>
      </c>
      <c r="M18" s="8" t="s">
        <v>143</v>
      </c>
      <c r="N18" s="8" t="s">
        <v>66</v>
      </c>
      <c r="O18" s="8" t="s">
        <v>67</v>
      </c>
      <c r="P18" s="6" t="s">
        <v>89</v>
      </c>
      <c r="Q18" s="8" t="s">
        <v>43</v>
      </c>
      <c r="R18" s="10" t="s">
        <v>144</v>
      </c>
      <c r="S18" s="11"/>
      <c r="T18" s="6"/>
      <c r="U18" s="27" t="str">
        <f>HYPERLINK("https://media.infra-m.ru/2030/2030896/cover/2030896.jpg", "Обложка")</f>
        <v>Обложка</v>
      </c>
      <c r="V18" s="27" t="str">
        <f>HYPERLINK("https://znanium.ru/catalog/product/2030896", "Ознакомиться")</f>
        <v>Ознакомиться</v>
      </c>
      <c r="W18" s="8" t="s">
        <v>145</v>
      </c>
      <c r="X18" s="6" t="s">
        <v>46</v>
      </c>
      <c r="Y18" s="6"/>
      <c r="Z18" s="6"/>
      <c r="AA18" s="6" t="s">
        <v>47</v>
      </c>
    </row>
    <row r="19" spans="1:27" s="4" customFormat="1" ht="44.1" customHeight="1">
      <c r="A19" s="5">
        <v>0</v>
      </c>
      <c r="B19" s="6" t="s">
        <v>146</v>
      </c>
      <c r="C19" s="7">
        <v>1200</v>
      </c>
      <c r="D19" s="8" t="s">
        <v>147</v>
      </c>
      <c r="E19" s="8" t="s">
        <v>148</v>
      </c>
      <c r="F19" s="8" t="s">
        <v>149</v>
      </c>
      <c r="G19" s="6" t="s">
        <v>150</v>
      </c>
      <c r="H19" s="6" t="s">
        <v>38</v>
      </c>
      <c r="I19" s="8" t="s">
        <v>112</v>
      </c>
      <c r="J19" s="9">
        <v>1</v>
      </c>
      <c r="K19" s="9">
        <v>248</v>
      </c>
      <c r="L19" s="9">
        <v>2024</v>
      </c>
      <c r="M19" s="8" t="s">
        <v>151</v>
      </c>
      <c r="N19" s="8" t="s">
        <v>98</v>
      </c>
      <c r="O19" s="8" t="s">
        <v>99</v>
      </c>
      <c r="P19" s="6" t="s">
        <v>89</v>
      </c>
      <c r="Q19" s="8" t="s">
        <v>116</v>
      </c>
      <c r="R19" s="10" t="s">
        <v>152</v>
      </c>
      <c r="S19" s="11"/>
      <c r="T19" s="6"/>
      <c r="U19" s="27" t="str">
        <f>HYPERLINK("https://media.infra-m.ru/2150/2150766/cover/2150766.jpg", "Обложка")</f>
        <v>Обложка</v>
      </c>
      <c r="V19" s="27" t="str">
        <f>HYPERLINK("https://znanium.ru/catalog/product/2150766", "Ознакомиться")</f>
        <v>Ознакомиться</v>
      </c>
      <c r="W19" s="8" t="s">
        <v>153</v>
      </c>
      <c r="X19" s="6" t="s">
        <v>46</v>
      </c>
      <c r="Y19" s="6"/>
      <c r="Z19" s="6" t="s">
        <v>154</v>
      </c>
      <c r="AA19" s="6" t="s">
        <v>47</v>
      </c>
    </row>
    <row r="20" spans="1:27" s="4" customFormat="1" ht="51.95" customHeight="1">
      <c r="A20" s="5">
        <v>0</v>
      </c>
      <c r="B20" s="6" t="s">
        <v>155</v>
      </c>
      <c r="C20" s="12">
        <v>910</v>
      </c>
      <c r="D20" s="8" t="s">
        <v>156</v>
      </c>
      <c r="E20" s="8" t="s">
        <v>157</v>
      </c>
      <c r="F20" s="8" t="s">
        <v>158</v>
      </c>
      <c r="G20" s="6" t="s">
        <v>159</v>
      </c>
      <c r="H20" s="6" t="s">
        <v>38</v>
      </c>
      <c r="I20" s="8" t="s">
        <v>160</v>
      </c>
      <c r="J20" s="9">
        <v>1</v>
      </c>
      <c r="K20" s="9">
        <v>188</v>
      </c>
      <c r="L20" s="9">
        <v>2024</v>
      </c>
      <c r="M20" s="8" t="s">
        <v>161</v>
      </c>
      <c r="N20" s="8" t="s">
        <v>66</v>
      </c>
      <c r="O20" s="8" t="s">
        <v>77</v>
      </c>
      <c r="P20" s="6" t="s">
        <v>162</v>
      </c>
      <c r="Q20" s="8" t="s">
        <v>163</v>
      </c>
      <c r="R20" s="10" t="s">
        <v>164</v>
      </c>
      <c r="S20" s="11"/>
      <c r="T20" s="6"/>
      <c r="U20" s="27" t="str">
        <f>HYPERLINK("https://media.infra-m.ru/2021/2021345/cover/2021345.jpg", "Обложка")</f>
        <v>Обложка</v>
      </c>
      <c r="V20" s="27" t="str">
        <f>HYPERLINK("https://znanium.ru/catalog/product/2021345", "Ознакомиться")</f>
        <v>Ознакомиться</v>
      </c>
      <c r="W20" s="8" t="s">
        <v>165</v>
      </c>
      <c r="X20" s="6" t="s">
        <v>46</v>
      </c>
      <c r="Y20" s="6"/>
      <c r="Z20" s="6"/>
      <c r="AA20" s="6" t="s">
        <v>47</v>
      </c>
    </row>
    <row r="21" spans="1:27" s="4" customFormat="1" ht="51.95" customHeight="1">
      <c r="A21" s="5">
        <v>0</v>
      </c>
      <c r="B21" s="6" t="s">
        <v>166</v>
      </c>
      <c r="C21" s="7">
        <v>1000</v>
      </c>
      <c r="D21" s="8" t="s">
        <v>167</v>
      </c>
      <c r="E21" s="8" t="s">
        <v>168</v>
      </c>
      <c r="F21" s="8" t="s">
        <v>169</v>
      </c>
      <c r="G21" s="6" t="s">
        <v>150</v>
      </c>
      <c r="H21" s="6" t="s">
        <v>38</v>
      </c>
      <c r="I21" s="8" t="s">
        <v>170</v>
      </c>
      <c r="J21" s="9">
        <v>1</v>
      </c>
      <c r="K21" s="9">
        <v>724</v>
      </c>
      <c r="L21" s="9">
        <v>2024</v>
      </c>
      <c r="M21" s="8" t="s">
        <v>171</v>
      </c>
      <c r="N21" s="8" t="s">
        <v>66</v>
      </c>
      <c r="O21" s="8" t="s">
        <v>172</v>
      </c>
      <c r="P21" s="6" t="s">
        <v>173</v>
      </c>
      <c r="Q21" s="8" t="s">
        <v>163</v>
      </c>
      <c r="R21" s="10" t="s">
        <v>174</v>
      </c>
      <c r="S21" s="11"/>
      <c r="T21" s="6"/>
      <c r="U21" s="27" t="str">
        <f>HYPERLINK("https://media.infra-m.ru/2146/2146234/cover/2146234.jpg", "Обложка")</f>
        <v>Обложка</v>
      </c>
      <c r="V21" s="27" t="str">
        <f>HYPERLINK("https://znanium.ru/catalog/product/2146234", "Ознакомиться")</f>
        <v>Ознакомиться</v>
      </c>
      <c r="W21" s="8"/>
      <c r="X21" s="6" t="s">
        <v>82</v>
      </c>
      <c r="Y21" s="6"/>
      <c r="Z21" s="6"/>
      <c r="AA21" s="6" t="s">
        <v>175</v>
      </c>
    </row>
    <row r="22" spans="1:27" s="4" customFormat="1" ht="42" customHeight="1">
      <c r="A22" s="5">
        <v>0</v>
      </c>
      <c r="B22" s="6" t="s">
        <v>176</v>
      </c>
      <c r="C22" s="7">
        <v>1360</v>
      </c>
      <c r="D22" s="8" t="s">
        <v>177</v>
      </c>
      <c r="E22" s="8" t="s">
        <v>178</v>
      </c>
      <c r="F22" s="8" t="s">
        <v>179</v>
      </c>
      <c r="G22" s="6" t="s">
        <v>37</v>
      </c>
      <c r="H22" s="6" t="s">
        <v>38</v>
      </c>
      <c r="I22" s="8" t="s">
        <v>112</v>
      </c>
      <c r="J22" s="9">
        <v>1</v>
      </c>
      <c r="K22" s="9">
        <v>281</v>
      </c>
      <c r="L22" s="9">
        <v>2024</v>
      </c>
      <c r="M22" s="8" t="s">
        <v>180</v>
      </c>
      <c r="N22" s="8" t="s">
        <v>40</v>
      </c>
      <c r="O22" s="8" t="s">
        <v>181</v>
      </c>
      <c r="P22" s="6" t="s">
        <v>56</v>
      </c>
      <c r="Q22" s="8" t="s">
        <v>116</v>
      </c>
      <c r="R22" s="10" t="s">
        <v>182</v>
      </c>
      <c r="S22" s="11"/>
      <c r="T22" s="6"/>
      <c r="U22" s="27" t="str">
        <f>HYPERLINK("https://media.infra-m.ru/2150/2150768/cover/2150768.jpg", "Обложка")</f>
        <v>Обложка</v>
      </c>
      <c r="V22" s="27" t="str">
        <f>HYPERLINK("https://znanium.ru/catalog/product/2150768", "Ознакомиться")</f>
        <v>Ознакомиться</v>
      </c>
      <c r="W22" s="8" t="s">
        <v>183</v>
      </c>
      <c r="X22" s="6" t="s">
        <v>46</v>
      </c>
      <c r="Y22" s="6"/>
      <c r="Z22" s="6" t="s">
        <v>120</v>
      </c>
      <c r="AA22" s="6" t="s">
        <v>47</v>
      </c>
    </row>
    <row r="23" spans="1:27" s="4" customFormat="1" ht="42" customHeight="1">
      <c r="A23" s="5">
        <v>0</v>
      </c>
      <c r="B23" s="6" t="s">
        <v>184</v>
      </c>
      <c r="C23" s="12">
        <v>830</v>
      </c>
      <c r="D23" s="8" t="s">
        <v>185</v>
      </c>
      <c r="E23" s="8" t="s">
        <v>186</v>
      </c>
      <c r="F23" s="8" t="s">
        <v>187</v>
      </c>
      <c r="G23" s="6" t="s">
        <v>37</v>
      </c>
      <c r="H23" s="6" t="s">
        <v>38</v>
      </c>
      <c r="I23" s="8" t="s">
        <v>112</v>
      </c>
      <c r="J23" s="9">
        <v>1</v>
      </c>
      <c r="K23" s="9">
        <v>170</v>
      </c>
      <c r="L23" s="9">
        <v>2024</v>
      </c>
      <c r="M23" s="8" t="s">
        <v>188</v>
      </c>
      <c r="N23" s="8" t="s">
        <v>66</v>
      </c>
      <c r="O23" s="8" t="s">
        <v>114</v>
      </c>
      <c r="P23" s="6" t="s">
        <v>89</v>
      </c>
      <c r="Q23" s="8" t="s">
        <v>116</v>
      </c>
      <c r="R23" s="10" t="s">
        <v>189</v>
      </c>
      <c r="S23" s="11"/>
      <c r="T23" s="6"/>
      <c r="U23" s="27" t="str">
        <f>HYPERLINK("https://media.infra-m.ru/2004/2004282/cover/2004282.jpg", "Обложка")</f>
        <v>Обложка</v>
      </c>
      <c r="V23" s="27" t="str">
        <f>HYPERLINK("https://znanium.ru/catalog/product/2004282", "Ознакомиться")</f>
        <v>Ознакомиться</v>
      </c>
      <c r="W23" s="8" t="s">
        <v>190</v>
      </c>
      <c r="X23" s="6" t="s">
        <v>46</v>
      </c>
      <c r="Y23" s="6"/>
      <c r="Z23" s="6"/>
      <c r="AA23" s="6" t="s">
        <v>47</v>
      </c>
    </row>
    <row r="24" spans="1:27" s="4" customFormat="1" ht="42" customHeight="1">
      <c r="A24" s="5">
        <v>0</v>
      </c>
      <c r="B24" s="6" t="s">
        <v>191</v>
      </c>
      <c r="C24" s="7">
        <v>1240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112</v>
      </c>
      <c r="J24" s="9">
        <v>1</v>
      </c>
      <c r="K24" s="9">
        <v>251</v>
      </c>
      <c r="L24" s="9">
        <v>2024</v>
      </c>
      <c r="M24" s="8" t="s">
        <v>195</v>
      </c>
      <c r="N24" s="8" t="s">
        <v>66</v>
      </c>
      <c r="O24" s="8" t="s">
        <v>77</v>
      </c>
      <c r="P24" s="6" t="s">
        <v>56</v>
      </c>
      <c r="Q24" s="8" t="s">
        <v>116</v>
      </c>
      <c r="R24" s="10" t="s">
        <v>196</v>
      </c>
      <c r="S24" s="11"/>
      <c r="T24" s="6"/>
      <c r="U24" s="27" t="str">
        <f>HYPERLINK("https://media.infra-m.ru/1913/1913538/cover/1913538.jpg", "Обложка")</f>
        <v>Обложка</v>
      </c>
      <c r="V24" s="27" t="str">
        <f>HYPERLINK("https://znanium.ru/catalog/product/1913538", "Ознакомиться")</f>
        <v>Ознакомиться</v>
      </c>
      <c r="W24" s="8" t="s">
        <v>92</v>
      </c>
      <c r="X24" s="6" t="s">
        <v>82</v>
      </c>
      <c r="Y24" s="6"/>
      <c r="Z24" s="6"/>
      <c r="AA24" s="6" t="s">
        <v>47</v>
      </c>
    </row>
    <row r="25" spans="1:27" s="4" customFormat="1" ht="51.95" customHeight="1">
      <c r="A25" s="5">
        <v>0</v>
      </c>
      <c r="B25" s="6" t="s">
        <v>197</v>
      </c>
      <c r="C25" s="7">
        <v>1600</v>
      </c>
      <c r="D25" s="8" t="s">
        <v>198</v>
      </c>
      <c r="E25" s="8" t="s">
        <v>199</v>
      </c>
      <c r="F25" s="8" t="s">
        <v>200</v>
      </c>
      <c r="G25" s="6" t="s">
        <v>37</v>
      </c>
      <c r="H25" s="6" t="s">
        <v>38</v>
      </c>
      <c r="I25" s="8" t="s">
        <v>112</v>
      </c>
      <c r="J25" s="9">
        <v>1</v>
      </c>
      <c r="K25" s="9">
        <v>333</v>
      </c>
      <c r="L25" s="9">
        <v>2024</v>
      </c>
      <c r="M25" s="8" t="s">
        <v>201</v>
      </c>
      <c r="N25" s="8" t="s">
        <v>40</v>
      </c>
      <c r="O25" s="8" t="s">
        <v>202</v>
      </c>
      <c r="P25" s="6" t="s">
        <v>89</v>
      </c>
      <c r="Q25" s="8" t="s">
        <v>116</v>
      </c>
      <c r="R25" s="10" t="s">
        <v>203</v>
      </c>
      <c r="S25" s="11" t="s">
        <v>204</v>
      </c>
      <c r="T25" s="6"/>
      <c r="U25" s="27" t="str">
        <f>HYPERLINK("https://media.infra-m.ru/2138/2138112/cover/2138112.jpg", "Обложка")</f>
        <v>Обложка</v>
      </c>
      <c r="V25" s="27" t="str">
        <f>HYPERLINK("https://znanium.ru/catalog/product/2138112", "Ознакомиться")</f>
        <v>Ознакомиться</v>
      </c>
      <c r="W25" s="8" t="s">
        <v>205</v>
      </c>
      <c r="X25" s="6" t="s">
        <v>82</v>
      </c>
      <c r="Y25" s="6"/>
      <c r="Z25" s="6"/>
      <c r="AA25" s="6" t="s">
        <v>206</v>
      </c>
    </row>
    <row r="26" spans="1:27" s="4" customFormat="1" ht="51.95" customHeight="1">
      <c r="A26" s="5">
        <v>0</v>
      </c>
      <c r="B26" s="6" t="s">
        <v>207</v>
      </c>
      <c r="C26" s="7">
        <v>1150</v>
      </c>
      <c r="D26" s="8" t="s">
        <v>208</v>
      </c>
      <c r="E26" s="8" t="s">
        <v>209</v>
      </c>
      <c r="F26" s="8" t="s">
        <v>210</v>
      </c>
      <c r="G26" s="6" t="s">
        <v>37</v>
      </c>
      <c r="H26" s="6" t="s">
        <v>211</v>
      </c>
      <c r="I26" s="8" t="s">
        <v>75</v>
      </c>
      <c r="J26" s="9">
        <v>1</v>
      </c>
      <c r="K26" s="9">
        <v>228</v>
      </c>
      <c r="L26" s="9">
        <v>2024</v>
      </c>
      <c r="M26" s="8" t="s">
        <v>212</v>
      </c>
      <c r="N26" s="8" t="s">
        <v>66</v>
      </c>
      <c r="O26" s="8" t="s">
        <v>67</v>
      </c>
      <c r="P26" s="6" t="s">
        <v>89</v>
      </c>
      <c r="Q26" s="8" t="s">
        <v>43</v>
      </c>
      <c r="R26" s="10" t="s">
        <v>213</v>
      </c>
      <c r="S26" s="11" t="s">
        <v>214</v>
      </c>
      <c r="T26" s="6" t="s">
        <v>215</v>
      </c>
      <c r="U26" s="27" t="str">
        <f>HYPERLINK("https://media.infra-m.ru/1913/1913014/cover/1913014.jpg", "Обложка")</f>
        <v>Обложка</v>
      </c>
      <c r="V26" s="27" t="str">
        <f>HYPERLINK("https://znanium.ru/catalog/product/1012997", "Ознакомиться")</f>
        <v>Ознакомиться</v>
      </c>
      <c r="W26" s="8" t="s">
        <v>216</v>
      </c>
      <c r="X26" s="6" t="s">
        <v>82</v>
      </c>
      <c r="Y26" s="6"/>
      <c r="Z26" s="6"/>
      <c r="AA26" s="6" t="s">
        <v>217</v>
      </c>
    </row>
    <row r="27" spans="1:27" s="4" customFormat="1" ht="51.95" customHeight="1">
      <c r="A27" s="5">
        <v>0</v>
      </c>
      <c r="B27" s="6" t="s">
        <v>218</v>
      </c>
      <c r="C27" s="7">
        <v>1350</v>
      </c>
      <c r="D27" s="8" t="s">
        <v>219</v>
      </c>
      <c r="E27" s="8" t="s">
        <v>220</v>
      </c>
      <c r="F27" s="8" t="s">
        <v>221</v>
      </c>
      <c r="G27" s="6" t="s">
        <v>159</v>
      </c>
      <c r="H27" s="6" t="s">
        <v>211</v>
      </c>
      <c r="I27" s="8" t="s">
        <v>160</v>
      </c>
      <c r="J27" s="13">
        <v>0</v>
      </c>
      <c r="K27" s="9">
        <v>287</v>
      </c>
      <c r="L27" s="9">
        <v>2024</v>
      </c>
      <c r="M27" s="8" t="s">
        <v>222</v>
      </c>
      <c r="N27" s="8" t="s">
        <v>66</v>
      </c>
      <c r="O27" s="8" t="s">
        <v>67</v>
      </c>
      <c r="P27" s="6" t="s">
        <v>162</v>
      </c>
      <c r="Q27" s="8" t="s">
        <v>43</v>
      </c>
      <c r="R27" s="10" t="s">
        <v>223</v>
      </c>
      <c r="S27" s="11"/>
      <c r="T27" s="6"/>
      <c r="U27" s="27" t="str">
        <f>HYPERLINK("https://media.infra-m.ru/2142/2142669/cover/2142669.jpg", "Обложка")</f>
        <v>Обложка</v>
      </c>
      <c r="V27" s="27" t="str">
        <f>HYPERLINK("https://znanium.ru/catalog/product/2142669", "Ознакомиться")</f>
        <v>Ознакомиться</v>
      </c>
      <c r="W27" s="8" t="s">
        <v>224</v>
      </c>
      <c r="X27" s="6" t="s">
        <v>82</v>
      </c>
      <c r="Y27" s="6"/>
      <c r="Z27" s="6"/>
      <c r="AA27" s="6" t="s">
        <v>206</v>
      </c>
    </row>
    <row r="28" spans="1:27" s="4" customFormat="1" ht="42" customHeight="1">
      <c r="A28" s="5">
        <v>0</v>
      </c>
      <c r="B28" s="6" t="s">
        <v>225</v>
      </c>
      <c r="C28" s="7">
        <v>1100</v>
      </c>
      <c r="D28" s="8" t="s">
        <v>226</v>
      </c>
      <c r="E28" s="8" t="s">
        <v>227</v>
      </c>
      <c r="F28" s="8" t="s">
        <v>228</v>
      </c>
      <c r="G28" s="6" t="s">
        <v>37</v>
      </c>
      <c r="H28" s="6" t="s">
        <v>38</v>
      </c>
      <c r="I28" s="8" t="s">
        <v>75</v>
      </c>
      <c r="J28" s="9">
        <v>1</v>
      </c>
      <c r="K28" s="9">
        <v>220</v>
      </c>
      <c r="L28" s="9">
        <v>2024</v>
      </c>
      <c r="M28" s="8" t="s">
        <v>229</v>
      </c>
      <c r="N28" s="8" t="s">
        <v>66</v>
      </c>
      <c r="O28" s="8" t="s">
        <v>114</v>
      </c>
      <c r="P28" s="6" t="s">
        <v>89</v>
      </c>
      <c r="Q28" s="8" t="s">
        <v>78</v>
      </c>
      <c r="R28" s="10" t="s">
        <v>230</v>
      </c>
      <c r="S28" s="11"/>
      <c r="T28" s="6"/>
      <c r="U28" s="27" t="str">
        <f>HYPERLINK("https://media.infra-m.ru/1907/1907109/cover/1907109.jpg", "Обложка")</f>
        <v>Обложка</v>
      </c>
      <c r="V28" s="27" t="str">
        <f>HYPERLINK("https://znanium.ru/catalog/product/1907109", "Ознакомиться")</f>
        <v>Ознакомиться</v>
      </c>
      <c r="W28" s="8" t="s">
        <v>183</v>
      </c>
      <c r="X28" s="6" t="s">
        <v>82</v>
      </c>
      <c r="Y28" s="6"/>
      <c r="Z28" s="6"/>
      <c r="AA28" s="6" t="s">
        <v>47</v>
      </c>
    </row>
    <row r="29" spans="1:27" s="4" customFormat="1" ht="42" customHeight="1">
      <c r="A29" s="5">
        <v>0</v>
      </c>
      <c r="B29" s="6" t="s">
        <v>231</v>
      </c>
      <c r="C29" s="7">
        <v>1930</v>
      </c>
      <c r="D29" s="8" t="s">
        <v>232</v>
      </c>
      <c r="E29" s="8" t="s">
        <v>233</v>
      </c>
      <c r="F29" s="8" t="s">
        <v>234</v>
      </c>
      <c r="G29" s="6" t="s">
        <v>37</v>
      </c>
      <c r="H29" s="6" t="s">
        <v>38</v>
      </c>
      <c r="I29" s="8" t="s">
        <v>112</v>
      </c>
      <c r="J29" s="9">
        <v>1</v>
      </c>
      <c r="K29" s="9">
        <v>410</v>
      </c>
      <c r="L29" s="9">
        <v>2024</v>
      </c>
      <c r="M29" s="8" t="s">
        <v>235</v>
      </c>
      <c r="N29" s="8" t="s">
        <v>40</v>
      </c>
      <c r="O29" s="8" t="s">
        <v>202</v>
      </c>
      <c r="P29" s="6" t="s">
        <v>89</v>
      </c>
      <c r="Q29" s="8" t="s">
        <v>116</v>
      </c>
      <c r="R29" s="10" t="s">
        <v>236</v>
      </c>
      <c r="S29" s="11"/>
      <c r="T29" s="6"/>
      <c r="U29" s="27" t="str">
        <f>HYPERLINK("https://media.infra-m.ru/2147/2147816/cover/2147816.jpg", "Обложка")</f>
        <v>Обложка</v>
      </c>
      <c r="V29" s="27" t="str">
        <f>HYPERLINK("https://znanium.ru/catalog/product/2147816", "Ознакомиться")</f>
        <v>Ознакомиться</v>
      </c>
      <c r="W29" s="8" t="s">
        <v>237</v>
      </c>
      <c r="X29" s="6" t="s">
        <v>82</v>
      </c>
      <c r="Y29" s="6"/>
      <c r="Z29" s="6" t="s">
        <v>154</v>
      </c>
      <c r="AA29" s="6" t="s">
        <v>47</v>
      </c>
    </row>
    <row r="30" spans="1:27" s="4" customFormat="1" ht="51.95" customHeight="1">
      <c r="A30" s="5">
        <v>0</v>
      </c>
      <c r="B30" s="6" t="s">
        <v>238</v>
      </c>
      <c r="C30" s="12">
        <v>680</v>
      </c>
      <c r="D30" s="8" t="s">
        <v>239</v>
      </c>
      <c r="E30" s="8" t="s">
        <v>240</v>
      </c>
      <c r="F30" s="8" t="s">
        <v>241</v>
      </c>
      <c r="G30" s="6" t="s">
        <v>159</v>
      </c>
      <c r="H30" s="6" t="s">
        <v>38</v>
      </c>
      <c r="I30" s="8" t="s">
        <v>160</v>
      </c>
      <c r="J30" s="9">
        <v>1</v>
      </c>
      <c r="K30" s="9">
        <v>137</v>
      </c>
      <c r="L30" s="9">
        <v>2024</v>
      </c>
      <c r="M30" s="8" t="s">
        <v>242</v>
      </c>
      <c r="N30" s="8" t="s">
        <v>54</v>
      </c>
      <c r="O30" s="8" t="s">
        <v>55</v>
      </c>
      <c r="P30" s="6" t="s">
        <v>243</v>
      </c>
      <c r="Q30" s="8" t="s">
        <v>163</v>
      </c>
      <c r="R30" s="10" t="s">
        <v>244</v>
      </c>
      <c r="S30" s="11"/>
      <c r="T30" s="6"/>
      <c r="U30" s="27" t="str">
        <f>HYPERLINK("https://media.infra-m.ru/1911/1911446/cover/1911446.jpg", "Обложка")</f>
        <v>Обложка</v>
      </c>
      <c r="V30" s="27" t="str">
        <f>HYPERLINK("https://znanium.ru/catalog/product/1911446", "Ознакомиться")</f>
        <v>Ознакомиться</v>
      </c>
      <c r="W30" s="8"/>
      <c r="X30" s="6" t="s">
        <v>82</v>
      </c>
      <c r="Y30" s="6"/>
      <c r="Z30" s="6"/>
      <c r="AA30" s="6" t="s">
        <v>47</v>
      </c>
    </row>
    <row r="31" spans="1:27" s="4" customFormat="1" ht="51.95" customHeight="1">
      <c r="A31" s="5">
        <v>0</v>
      </c>
      <c r="B31" s="6" t="s">
        <v>245</v>
      </c>
      <c r="C31" s="7">
        <v>1380</v>
      </c>
      <c r="D31" s="8" t="s">
        <v>246</v>
      </c>
      <c r="E31" s="8" t="s">
        <v>247</v>
      </c>
      <c r="F31" s="8" t="s">
        <v>248</v>
      </c>
      <c r="G31" s="6" t="s">
        <v>150</v>
      </c>
      <c r="H31" s="6" t="s">
        <v>38</v>
      </c>
      <c r="I31" s="8" t="s">
        <v>112</v>
      </c>
      <c r="J31" s="9">
        <v>1</v>
      </c>
      <c r="K31" s="9">
        <v>290</v>
      </c>
      <c r="L31" s="9">
        <v>2024</v>
      </c>
      <c r="M31" s="8" t="s">
        <v>249</v>
      </c>
      <c r="N31" s="8" t="s">
        <v>250</v>
      </c>
      <c r="O31" s="8" t="s">
        <v>251</v>
      </c>
      <c r="P31" s="6" t="s">
        <v>56</v>
      </c>
      <c r="Q31" s="8" t="s">
        <v>116</v>
      </c>
      <c r="R31" s="10" t="s">
        <v>252</v>
      </c>
      <c r="S31" s="11" t="s">
        <v>253</v>
      </c>
      <c r="T31" s="6"/>
      <c r="U31" s="27" t="str">
        <f>HYPERLINK("https://media.infra-m.ru/2151/2151176/cover/2151176.jpg", "Обложка")</f>
        <v>Обложка</v>
      </c>
      <c r="V31" s="27" t="str">
        <f>HYPERLINK("https://znanium.ru/catalog/product/2151176", "Ознакомиться")</f>
        <v>Ознакомиться</v>
      </c>
      <c r="W31" s="8" t="s">
        <v>254</v>
      </c>
      <c r="X31" s="6" t="s">
        <v>46</v>
      </c>
      <c r="Y31" s="6"/>
      <c r="Z31" s="6" t="s">
        <v>120</v>
      </c>
      <c r="AA31" s="6" t="s">
        <v>47</v>
      </c>
    </row>
    <row r="32" spans="1:27" s="4" customFormat="1" ht="51.95" customHeight="1">
      <c r="A32" s="5">
        <v>0</v>
      </c>
      <c r="B32" s="6" t="s">
        <v>255</v>
      </c>
      <c r="C32" s="7">
        <v>1800</v>
      </c>
      <c r="D32" s="8" t="s">
        <v>256</v>
      </c>
      <c r="E32" s="8" t="s">
        <v>257</v>
      </c>
      <c r="F32" s="8" t="s">
        <v>258</v>
      </c>
      <c r="G32" s="6" t="s">
        <v>37</v>
      </c>
      <c r="H32" s="6" t="s">
        <v>38</v>
      </c>
      <c r="I32" s="8" t="s">
        <v>75</v>
      </c>
      <c r="J32" s="9">
        <v>1</v>
      </c>
      <c r="K32" s="9">
        <v>383</v>
      </c>
      <c r="L32" s="9">
        <v>2024</v>
      </c>
      <c r="M32" s="8" t="s">
        <v>259</v>
      </c>
      <c r="N32" s="8" t="s">
        <v>98</v>
      </c>
      <c r="O32" s="8" t="s">
        <v>260</v>
      </c>
      <c r="P32" s="6" t="s">
        <v>89</v>
      </c>
      <c r="Q32" s="8" t="s">
        <v>43</v>
      </c>
      <c r="R32" s="10" t="s">
        <v>261</v>
      </c>
      <c r="S32" s="11" t="s">
        <v>262</v>
      </c>
      <c r="T32" s="6"/>
      <c r="U32" s="27" t="str">
        <f>HYPERLINK("https://media.infra-m.ru/2072/2072457/cover/2072457.jpg", "Обложка")</f>
        <v>Обложка</v>
      </c>
      <c r="V32" s="27" t="str">
        <f>HYPERLINK("https://znanium.ru/catalog/product/2072457", "Ознакомиться")</f>
        <v>Ознакомиться</v>
      </c>
      <c r="W32" s="8" t="s">
        <v>263</v>
      </c>
      <c r="X32" s="6" t="s">
        <v>82</v>
      </c>
      <c r="Y32" s="6"/>
      <c r="Z32" s="6"/>
      <c r="AA32" s="6" t="s">
        <v>217</v>
      </c>
    </row>
    <row r="33" spans="1:27" s="4" customFormat="1" ht="51.95" customHeight="1">
      <c r="A33" s="5">
        <v>0</v>
      </c>
      <c r="B33" s="6" t="s">
        <v>264</v>
      </c>
      <c r="C33" s="7">
        <v>1000</v>
      </c>
      <c r="D33" s="8" t="s">
        <v>265</v>
      </c>
      <c r="E33" s="8" t="s">
        <v>266</v>
      </c>
      <c r="F33" s="8" t="s">
        <v>267</v>
      </c>
      <c r="G33" s="6" t="s">
        <v>159</v>
      </c>
      <c r="H33" s="6" t="s">
        <v>38</v>
      </c>
      <c r="I33" s="8" t="s">
        <v>160</v>
      </c>
      <c r="J33" s="9">
        <v>1</v>
      </c>
      <c r="K33" s="9">
        <v>199</v>
      </c>
      <c r="L33" s="9">
        <v>2024</v>
      </c>
      <c r="M33" s="8" t="s">
        <v>268</v>
      </c>
      <c r="N33" s="8" t="s">
        <v>66</v>
      </c>
      <c r="O33" s="8" t="s">
        <v>67</v>
      </c>
      <c r="P33" s="6" t="s">
        <v>162</v>
      </c>
      <c r="Q33" s="8" t="s">
        <v>163</v>
      </c>
      <c r="R33" s="10" t="s">
        <v>269</v>
      </c>
      <c r="S33" s="11"/>
      <c r="T33" s="6"/>
      <c r="U33" s="27" t="str">
        <f>HYPERLINK("https://media.infra-m.ru/2122/2122908/cover/2122908.jpg", "Обложка")</f>
        <v>Обложка</v>
      </c>
      <c r="V33" s="27" t="str">
        <f>HYPERLINK("https://znanium.ru/catalog/product/2122908", "Ознакомиться")</f>
        <v>Ознакомиться</v>
      </c>
      <c r="W33" s="8" t="s">
        <v>270</v>
      </c>
      <c r="X33" s="6" t="s">
        <v>46</v>
      </c>
      <c r="Y33" s="6"/>
      <c r="Z33" s="6"/>
      <c r="AA33" s="6" t="s">
        <v>47</v>
      </c>
    </row>
    <row r="34" spans="1:27" s="4" customFormat="1" ht="51.95" customHeight="1">
      <c r="A34" s="5">
        <v>0</v>
      </c>
      <c r="B34" s="6" t="s">
        <v>271</v>
      </c>
      <c r="C34" s="12">
        <v>990</v>
      </c>
      <c r="D34" s="8" t="s">
        <v>272</v>
      </c>
      <c r="E34" s="8" t="s">
        <v>273</v>
      </c>
      <c r="F34" s="8" t="s">
        <v>274</v>
      </c>
      <c r="G34" s="6" t="s">
        <v>37</v>
      </c>
      <c r="H34" s="6" t="s">
        <v>38</v>
      </c>
      <c r="I34" s="8" t="s">
        <v>160</v>
      </c>
      <c r="J34" s="9">
        <v>1</v>
      </c>
      <c r="K34" s="9">
        <v>199</v>
      </c>
      <c r="L34" s="9">
        <v>2024</v>
      </c>
      <c r="M34" s="8" t="s">
        <v>275</v>
      </c>
      <c r="N34" s="8" t="s">
        <v>54</v>
      </c>
      <c r="O34" s="8" t="s">
        <v>55</v>
      </c>
      <c r="P34" s="6" t="s">
        <v>162</v>
      </c>
      <c r="Q34" s="8" t="s">
        <v>163</v>
      </c>
      <c r="R34" s="10" t="s">
        <v>276</v>
      </c>
      <c r="S34" s="11"/>
      <c r="T34" s="6"/>
      <c r="U34" s="27" t="str">
        <f>HYPERLINK("https://media.infra-m.ru/2100/2100004/cover/2100004.jpg", "Обложка")</f>
        <v>Обложка</v>
      </c>
      <c r="V34" s="27" t="str">
        <f>HYPERLINK("https://znanium.ru/catalog/product/2100004", "Ознакомиться")</f>
        <v>Ознакомиться</v>
      </c>
      <c r="W34" s="8" t="s">
        <v>277</v>
      </c>
      <c r="X34" s="6" t="s">
        <v>82</v>
      </c>
      <c r="Y34" s="6"/>
      <c r="Z34" s="6"/>
      <c r="AA34" s="6" t="s">
        <v>47</v>
      </c>
    </row>
    <row r="35" spans="1:27" s="4" customFormat="1" ht="42" customHeight="1">
      <c r="A35" s="5">
        <v>0</v>
      </c>
      <c r="B35" s="6" t="s">
        <v>278</v>
      </c>
      <c r="C35" s="7">
        <v>1590</v>
      </c>
      <c r="D35" s="8" t="s">
        <v>279</v>
      </c>
      <c r="E35" s="8" t="s">
        <v>280</v>
      </c>
      <c r="F35" s="8" t="s">
        <v>281</v>
      </c>
      <c r="G35" s="6" t="s">
        <v>150</v>
      </c>
      <c r="H35" s="6" t="s">
        <v>38</v>
      </c>
      <c r="I35" s="8" t="s">
        <v>112</v>
      </c>
      <c r="J35" s="9">
        <v>1</v>
      </c>
      <c r="K35" s="9">
        <v>337</v>
      </c>
      <c r="L35" s="9">
        <v>2024</v>
      </c>
      <c r="M35" s="8" t="s">
        <v>282</v>
      </c>
      <c r="N35" s="8" t="s">
        <v>66</v>
      </c>
      <c r="O35" s="8" t="s">
        <v>67</v>
      </c>
      <c r="P35" s="6" t="s">
        <v>89</v>
      </c>
      <c r="Q35" s="8" t="s">
        <v>116</v>
      </c>
      <c r="R35" s="10" t="s">
        <v>283</v>
      </c>
      <c r="S35" s="11"/>
      <c r="T35" s="6"/>
      <c r="U35" s="27" t="str">
        <f>HYPERLINK("https://media.infra-m.ru/2152/2152195/cover/2152195.jpg", "Обложка")</f>
        <v>Обложка</v>
      </c>
      <c r="V35" s="27" t="str">
        <f>HYPERLINK("https://znanium.ru/catalog/product/2152195", "Ознакомиться")</f>
        <v>Ознакомиться</v>
      </c>
      <c r="W35" s="8" t="s">
        <v>145</v>
      </c>
      <c r="X35" s="6" t="s">
        <v>46</v>
      </c>
      <c r="Y35" s="6"/>
      <c r="Z35" s="6" t="s">
        <v>284</v>
      </c>
      <c r="AA35" s="6" t="s">
        <v>47</v>
      </c>
    </row>
    <row r="36" spans="1:27" s="4" customFormat="1" ht="51.95" customHeight="1">
      <c r="A36" s="5">
        <v>0</v>
      </c>
      <c r="B36" s="6" t="s">
        <v>285</v>
      </c>
      <c r="C36" s="7">
        <v>1900</v>
      </c>
      <c r="D36" s="8" t="s">
        <v>286</v>
      </c>
      <c r="E36" s="8" t="s">
        <v>287</v>
      </c>
      <c r="F36" s="8" t="s">
        <v>288</v>
      </c>
      <c r="G36" s="6" t="s">
        <v>37</v>
      </c>
      <c r="H36" s="6" t="s">
        <v>38</v>
      </c>
      <c r="I36" s="8" t="s">
        <v>160</v>
      </c>
      <c r="J36" s="9">
        <v>1</v>
      </c>
      <c r="K36" s="9">
        <v>362</v>
      </c>
      <c r="L36" s="9">
        <v>2024</v>
      </c>
      <c r="M36" s="8" t="s">
        <v>289</v>
      </c>
      <c r="N36" s="8" t="s">
        <v>40</v>
      </c>
      <c r="O36" s="8" t="s">
        <v>181</v>
      </c>
      <c r="P36" s="6" t="s">
        <v>162</v>
      </c>
      <c r="Q36" s="8" t="s">
        <v>163</v>
      </c>
      <c r="R36" s="10" t="s">
        <v>290</v>
      </c>
      <c r="S36" s="11"/>
      <c r="T36" s="6"/>
      <c r="U36" s="27" t="str">
        <f>HYPERLINK("https://media.infra-m.ru/2137/2137625/cover/2137625.jpg", "Обложка")</f>
        <v>Обложка</v>
      </c>
      <c r="V36" s="27" t="str">
        <f>HYPERLINK("https://znanium.ru/catalog/product/2137625", "Ознакомиться")</f>
        <v>Ознакомиться</v>
      </c>
      <c r="W36" s="8" t="s">
        <v>291</v>
      </c>
      <c r="X36" s="6" t="s">
        <v>46</v>
      </c>
      <c r="Y36" s="6"/>
      <c r="Z36" s="6"/>
      <c r="AA36" s="6" t="s">
        <v>47</v>
      </c>
    </row>
    <row r="37" spans="1:27" s="4" customFormat="1" ht="51.95" customHeight="1">
      <c r="A37" s="5">
        <v>0</v>
      </c>
      <c r="B37" s="6" t="s">
        <v>292</v>
      </c>
      <c r="C37" s="7">
        <v>1130</v>
      </c>
      <c r="D37" s="8" t="s">
        <v>293</v>
      </c>
      <c r="E37" s="8" t="s">
        <v>294</v>
      </c>
      <c r="F37" s="8" t="s">
        <v>295</v>
      </c>
      <c r="G37" s="6" t="s">
        <v>37</v>
      </c>
      <c r="H37" s="6" t="s">
        <v>296</v>
      </c>
      <c r="I37" s="8"/>
      <c r="J37" s="9">
        <v>1</v>
      </c>
      <c r="K37" s="9">
        <v>240</v>
      </c>
      <c r="L37" s="9">
        <v>2024</v>
      </c>
      <c r="M37" s="8" t="s">
        <v>297</v>
      </c>
      <c r="N37" s="8" t="s">
        <v>66</v>
      </c>
      <c r="O37" s="8" t="s">
        <v>67</v>
      </c>
      <c r="P37" s="6" t="s">
        <v>162</v>
      </c>
      <c r="Q37" s="8" t="s">
        <v>163</v>
      </c>
      <c r="R37" s="10" t="s">
        <v>298</v>
      </c>
      <c r="S37" s="11"/>
      <c r="T37" s="6"/>
      <c r="U37" s="27" t="str">
        <f>HYPERLINK("https://media.infra-m.ru/2144/2144779/cover/2144779.jpg", "Обложка")</f>
        <v>Обложка</v>
      </c>
      <c r="V37" s="27" t="str">
        <f>HYPERLINK("https://znanium.ru/catalog/product/2144779", "Ознакомиться")</f>
        <v>Ознакомиться</v>
      </c>
      <c r="W37" s="8" t="s">
        <v>299</v>
      </c>
      <c r="X37" s="6" t="s">
        <v>46</v>
      </c>
      <c r="Y37" s="6"/>
      <c r="Z37" s="6"/>
      <c r="AA37" s="6" t="s">
        <v>47</v>
      </c>
    </row>
    <row r="38" spans="1:27" s="4" customFormat="1" ht="51.95" customHeight="1">
      <c r="A38" s="5">
        <v>0</v>
      </c>
      <c r="B38" s="6" t="s">
        <v>300</v>
      </c>
      <c r="C38" s="7">
        <v>2120</v>
      </c>
      <c r="D38" s="8" t="s">
        <v>301</v>
      </c>
      <c r="E38" s="8" t="s">
        <v>302</v>
      </c>
      <c r="F38" s="8" t="s">
        <v>303</v>
      </c>
      <c r="G38" s="6" t="s">
        <v>37</v>
      </c>
      <c r="H38" s="6" t="s">
        <v>38</v>
      </c>
      <c r="I38" s="8" t="s">
        <v>64</v>
      </c>
      <c r="J38" s="9">
        <v>1</v>
      </c>
      <c r="K38" s="9">
        <v>451</v>
      </c>
      <c r="L38" s="9">
        <v>2024</v>
      </c>
      <c r="M38" s="8" t="s">
        <v>304</v>
      </c>
      <c r="N38" s="8" t="s">
        <v>66</v>
      </c>
      <c r="O38" s="8" t="s">
        <v>77</v>
      </c>
      <c r="P38" s="6" t="s">
        <v>56</v>
      </c>
      <c r="Q38" s="8" t="s">
        <v>57</v>
      </c>
      <c r="R38" s="10" t="s">
        <v>305</v>
      </c>
      <c r="S38" s="11" t="s">
        <v>306</v>
      </c>
      <c r="T38" s="6"/>
      <c r="U38" s="27" t="str">
        <f>HYPERLINK("https://media.infra-m.ru/2091/2091938/cover/2091938.jpg", "Обложка")</f>
        <v>Обложка</v>
      </c>
      <c r="V38" s="27" t="str">
        <f>HYPERLINK("https://znanium.ru/catalog/product/2091938", "Ознакомиться")</f>
        <v>Ознакомиться</v>
      </c>
      <c r="W38" s="8" t="s">
        <v>70</v>
      </c>
      <c r="X38" s="6" t="s">
        <v>46</v>
      </c>
      <c r="Y38" s="6"/>
      <c r="Z38" s="6"/>
      <c r="AA38" s="6" t="s">
        <v>47</v>
      </c>
    </row>
    <row r="39" spans="1:27" s="4" customFormat="1" ht="51.95" customHeight="1">
      <c r="A39" s="5">
        <v>0</v>
      </c>
      <c r="B39" s="6" t="s">
        <v>307</v>
      </c>
      <c r="C39" s="7">
        <v>1060</v>
      </c>
      <c r="D39" s="8" t="s">
        <v>308</v>
      </c>
      <c r="E39" s="8" t="s">
        <v>309</v>
      </c>
      <c r="F39" s="8" t="s">
        <v>310</v>
      </c>
      <c r="G39" s="6" t="s">
        <v>37</v>
      </c>
      <c r="H39" s="6" t="s">
        <v>38</v>
      </c>
      <c r="I39" s="8" t="s">
        <v>75</v>
      </c>
      <c r="J39" s="9">
        <v>1</v>
      </c>
      <c r="K39" s="9">
        <v>211</v>
      </c>
      <c r="L39" s="9">
        <v>2024</v>
      </c>
      <c r="M39" s="8" t="s">
        <v>311</v>
      </c>
      <c r="N39" s="8" t="s">
        <v>66</v>
      </c>
      <c r="O39" s="8" t="s">
        <v>77</v>
      </c>
      <c r="P39" s="6" t="s">
        <v>89</v>
      </c>
      <c r="Q39" s="8" t="s">
        <v>78</v>
      </c>
      <c r="R39" s="10" t="s">
        <v>312</v>
      </c>
      <c r="S39" s="11" t="s">
        <v>313</v>
      </c>
      <c r="T39" s="6"/>
      <c r="U39" s="27" t="str">
        <f>HYPERLINK("https://media.infra-m.ru/1899/1899100/cover/1899100.jpg", "Обложка")</f>
        <v>Обложка</v>
      </c>
      <c r="V39" s="27" t="str">
        <f>HYPERLINK("https://znanium.ru/catalog/product/1899100", "Ознакомиться")</f>
        <v>Ознакомиться</v>
      </c>
      <c r="W39" s="8" t="s">
        <v>92</v>
      </c>
      <c r="X39" s="6" t="s">
        <v>82</v>
      </c>
      <c r="Y39" s="6"/>
      <c r="Z39" s="6"/>
      <c r="AA39" s="6" t="s">
        <v>47</v>
      </c>
    </row>
    <row r="40" spans="1:27" s="14" customFormat="1" ht="21.95" customHeight="1"/>
    <row r="41" spans="1:27" ht="15.95" customHeight="1">
      <c r="A41" s="24" t="s">
        <v>23</v>
      </c>
      <c r="B41" s="24"/>
    </row>
    <row r="42" spans="1:27" s="15" customFormat="1" ht="12.95" customHeight="1">
      <c r="A42" s="25" t="s">
        <v>314</v>
      </c>
      <c r="B42" s="25"/>
      <c r="C42" s="25" t="s">
        <v>315</v>
      </c>
      <c r="D42" s="25"/>
      <c r="E42" s="25"/>
    </row>
    <row r="43" spans="1:27" s="15" customFormat="1" ht="12.95" customHeight="1">
      <c r="A43" s="25" t="s">
        <v>316</v>
      </c>
      <c r="B43" s="25"/>
      <c r="C43" s="25" t="s">
        <v>317</v>
      </c>
      <c r="D43" s="25"/>
      <c r="E43" s="25"/>
    </row>
    <row r="44" spans="1:27" s="15" customFormat="1" ht="12.95" customHeight="1">
      <c r="A44" s="25" t="s">
        <v>189</v>
      </c>
      <c r="B44" s="25"/>
      <c r="C44" s="25" t="s">
        <v>318</v>
      </c>
      <c r="D44" s="25"/>
      <c r="E44" s="25"/>
    </row>
    <row r="45" spans="1:27" s="15" customFormat="1" ht="12.95" customHeight="1">
      <c r="A45" s="25" t="s">
        <v>319</v>
      </c>
      <c r="B45" s="25"/>
      <c r="C45" s="25" t="s">
        <v>317</v>
      </c>
      <c r="D45" s="25"/>
      <c r="E45" s="25"/>
    </row>
    <row r="46" spans="1:27" s="15" customFormat="1" ht="12.95" customHeight="1">
      <c r="A46" s="25" t="s">
        <v>320</v>
      </c>
      <c r="B46" s="25"/>
      <c r="C46" s="25" t="s">
        <v>317</v>
      </c>
      <c r="D46" s="25"/>
      <c r="E46" s="25"/>
    </row>
    <row r="47" spans="1:27" s="15" customFormat="1" ht="12.95" customHeight="1">
      <c r="A47" s="25" t="s">
        <v>321</v>
      </c>
      <c r="B47" s="25"/>
      <c r="C47" s="25" t="s">
        <v>322</v>
      </c>
      <c r="D47" s="25"/>
      <c r="E47" s="25"/>
    </row>
    <row r="48" spans="1:27" s="15" customFormat="1" ht="12.95" customHeight="1">
      <c r="A48" s="25" t="s">
        <v>323</v>
      </c>
      <c r="B48" s="25"/>
      <c r="C48" s="25" t="s">
        <v>324</v>
      </c>
      <c r="D48" s="25"/>
      <c r="E48" s="25"/>
    </row>
    <row r="49" spans="1:5" s="15" customFormat="1" ht="12.95" customHeight="1">
      <c r="A49" s="25" t="s">
        <v>325</v>
      </c>
      <c r="B49" s="25"/>
      <c r="C49" s="25" t="s">
        <v>326</v>
      </c>
      <c r="D49" s="25"/>
      <c r="E49" s="25"/>
    </row>
    <row r="50" spans="1:5" s="15" customFormat="1" ht="12.95" customHeight="1">
      <c r="A50" s="25" t="s">
        <v>327</v>
      </c>
      <c r="B50" s="25"/>
      <c r="C50" s="25" t="s">
        <v>328</v>
      </c>
      <c r="D50" s="25"/>
      <c r="E50" s="25"/>
    </row>
    <row r="51" spans="1:5" s="15" customFormat="1" ht="12.95" customHeight="1">
      <c r="A51" s="25" t="s">
        <v>329</v>
      </c>
      <c r="B51" s="25"/>
      <c r="C51" s="25" t="s">
        <v>330</v>
      </c>
      <c r="D51" s="25"/>
      <c r="E51" s="25"/>
    </row>
    <row r="52" spans="1:5" s="15" customFormat="1" ht="12.95" customHeight="1">
      <c r="A52" s="25" t="s">
        <v>331</v>
      </c>
      <c r="B52" s="25"/>
      <c r="C52" s="25" t="s">
        <v>332</v>
      </c>
      <c r="D52" s="25"/>
      <c r="E52" s="25"/>
    </row>
    <row r="53" spans="1:5" s="15" customFormat="1" ht="12.95" customHeight="1">
      <c r="A53" s="25" t="s">
        <v>333</v>
      </c>
      <c r="B53" s="25"/>
      <c r="C53" s="25" t="s">
        <v>334</v>
      </c>
      <c r="D53" s="25"/>
      <c r="E53" s="25"/>
    </row>
    <row r="54" spans="1:5" s="15" customFormat="1" ht="12.95" customHeight="1">
      <c r="A54" s="25" t="s">
        <v>335</v>
      </c>
      <c r="B54" s="25"/>
      <c r="C54" s="25" t="s">
        <v>336</v>
      </c>
      <c r="D54" s="25"/>
      <c r="E54" s="25"/>
    </row>
    <row r="55" spans="1:5" s="15" customFormat="1" ht="12.95" customHeight="1">
      <c r="A55" s="25" t="s">
        <v>337</v>
      </c>
      <c r="B55" s="25"/>
      <c r="C55" s="25" t="s">
        <v>338</v>
      </c>
      <c r="D55" s="25"/>
      <c r="E55" s="25"/>
    </row>
    <row r="56" spans="1:5" s="15" customFormat="1" ht="12.95" customHeight="1">
      <c r="A56" s="25" t="s">
        <v>339</v>
      </c>
      <c r="B56" s="25"/>
      <c r="C56" s="25" t="s">
        <v>340</v>
      </c>
      <c r="D56" s="25"/>
      <c r="E56" s="25"/>
    </row>
    <row r="57" spans="1:5" s="15" customFormat="1" ht="12.95" customHeight="1">
      <c r="A57" s="25" t="s">
        <v>341</v>
      </c>
      <c r="B57" s="25"/>
      <c r="C57" s="25" t="s">
        <v>342</v>
      </c>
      <c r="D57" s="25"/>
      <c r="E57" s="25"/>
    </row>
    <row r="58" spans="1:5" s="15" customFormat="1" ht="12.95" customHeight="1">
      <c r="A58" s="25" t="s">
        <v>152</v>
      </c>
      <c r="B58" s="25"/>
      <c r="C58" s="25" t="s">
        <v>343</v>
      </c>
      <c r="D58" s="25"/>
      <c r="E58" s="25"/>
    </row>
    <row r="59" spans="1:5" s="15" customFormat="1" ht="12.95" customHeight="1">
      <c r="A59" s="25" t="s">
        <v>344</v>
      </c>
      <c r="B59" s="25"/>
      <c r="C59" s="25" t="s">
        <v>345</v>
      </c>
      <c r="D59" s="25"/>
      <c r="E59" s="25"/>
    </row>
    <row r="60" spans="1:5" s="15" customFormat="1" ht="12.95" customHeight="1">
      <c r="A60" s="25" t="s">
        <v>346</v>
      </c>
      <c r="B60" s="25"/>
      <c r="C60" s="25" t="s">
        <v>345</v>
      </c>
      <c r="D60" s="25"/>
      <c r="E60" s="25"/>
    </row>
    <row r="61" spans="1:5" s="15" customFormat="1" ht="12.95" customHeight="1">
      <c r="A61" s="25" t="s">
        <v>347</v>
      </c>
      <c r="B61" s="25"/>
      <c r="C61" s="25" t="s">
        <v>348</v>
      </c>
      <c r="D61" s="25"/>
      <c r="E61" s="25"/>
    </row>
    <row r="62" spans="1:5" s="15" customFormat="1" ht="12.95" customHeight="1">
      <c r="A62" s="25" t="s">
        <v>349</v>
      </c>
      <c r="B62" s="25"/>
      <c r="C62" s="25" t="s">
        <v>350</v>
      </c>
      <c r="D62" s="25"/>
      <c r="E62" s="25"/>
    </row>
    <row r="63" spans="1:5" s="15" customFormat="1" ht="12.95" customHeight="1">
      <c r="A63" s="25" t="s">
        <v>351</v>
      </c>
      <c r="B63" s="25"/>
      <c r="C63" s="25" t="s">
        <v>352</v>
      </c>
      <c r="D63" s="25"/>
      <c r="E63" s="25"/>
    </row>
    <row r="64" spans="1:5" s="15" customFormat="1" ht="12.95" customHeight="1">
      <c r="A64" s="25" t="s">
        <v>353</v>
      </c>
      <c r="B64" s="25"/>
      <c r="C64" s="25" t="s">
        <v>181</v>
      </c>
      <c r="D64" s="25"/>
      <c r="E64" s="25"/>
    </row>
    <row r="65" spans="1:5" s="15" customFormat="1" ht="12.95" customHeight="1">
      <c r="A65" s="25" t="s">
        <v>354</v>
      </c>
      <c r="B65" s="25"/>
      <c r="C65" s="25" t="s">
        <v>355</v>
      </c>
      <c r="D65" s="25"/>
      <c r="E65" s="25"/>
    </row>
    <row r="66" spans="1:5" s="15" customFormat="1" ht="12.95" customHeight="1">
      <c r="A66" s="25" t="s">
        <v>356</v>
      </c>
      <c r="B66" s="25"/>
      <c r="C66" s="25" t="s">
        <v>357</v>
      </c>
      <c r="D66" s="25"/>
      <c r="E66" s="25"/>
    </row>
    <row r="67" spans="1:5" s="15" customFormat="1" ht="12.95" customHeight="1">
      <c r="A67" s="25" t="s">
        <v>236</v>
      </c>
      <c r="B67" s="25"/>
      <c r="C67" s="25" t="s">
        <v>358</v>
      </c>
      <c r="D67" s="25"/>
      <c r="E67" s="25"/>
    </row>
    <row r="68" spans="1:5" s="15" customFormat="1" ht="12.95" customHeight="1">
      <c r="A68" s="25" t="s">
        <v>359</v>
      </c>
      <c r="B68" s="25"/>
      <c r="C68" s="25" t="s">
        <v>360</v>
      </c>
      <c r="D68" s="25"/>
      <c r="E68" s="25"/>
    </row>
    <row r="69" spans="1:5" s="15" customFormat="1" ht="12.95" customHeight="1">
      <c r="A69" s="25" t="s">
        <v>361</v>
      </c>
      <c r="B69" s="25"/>
      <c r="C69" s="25" t="s">
        <v>362</v>
      </c>
      <c r="D69" s="25"/>
      <c r="E69" s="25"/>
    </row>
    <row r="70" spans="1:5" s="15" customFormat="1" ht="12.95" customHeight="1">
      <c r="A70" s="25" t="s">
        <v>363</v>
      </c>
      <c r="B70" s="25"/>
      <c r="C70" s="25" t="s">
        <v>364</v>
      </c>
      <c r="D70" s="25"/>
      <c r="E70" s="25"/>
    </row>
    <row r="71" spans="1:5" s="15" customFormat="1" ht="12.95" customHeight="1">
      <c r="A71" s="25" t="s">
        <v>365</v>
      </c>
      <c r="B71" s="25"/>
      <c r="C71" s="25" t="s">
        <v>366</v>
      </c>
      <c r="D71" s="25"/>
      <c r="E71" s="25"/>
    </row>
    <row r="72" spans="1:5" s="15" customFormat="1" ht="12.95" customHeight="1">
      <c r="A72" s="25" t="s">
        <v>367</v>
      </c>
      <c r="B72" s="25"/>
      <c r="C72" s="25" t="s">
        <v>368</v>
      </c>
      <c r="D72" s="25"/>
      <c r="E72" s="25"/>
    </row>
    <row r="73" spans="1:5" s="15" customFormat="1" ht="12.95" customHeight="1">
      <c r="A73" s="25" t="s">
        <v>369</v>
      </c>
      <c r="B73" s="25"/>
      <c r="C73" s="25" t="s">
        <v>370</v>
      </c>
      <c r="D73" s="25"/>
      <c r="E73" s="25"/>
    </row>
    <row r="74" spans="1:5" s="15" customFormat="1" ht="12.95" customHeight="1">
      <c r="A74" s="25" t="s">
        <v>371</v>
      </c>
      <c r="B74" s="25"/>
      <c r="C74" s="25" t="s">
        <v>372</v>
      </c>
      <c r="D74" s="25"/>
      <c r="E74" s="25"/>
    </row>
    <row r="75" spans="1:5" s="15" customFormat="1" ht="12.95" customHeight="1">
      <c r="A75" s="25" t="s">
        <v>373</v>
      </c>
      <c r="B75" s="25"/>
      <c r="C75" s="25" t="s">
        <v>374</v>
      </c>
      <c r="D75" s="25"/>
      <c r="E75" s="25"/>
    </row>
    <row r="76" spans="1:5" s="15" customFormat="1" ht="12.95" customHeight="1">
      <c r="A76" s="25" t="s">
        <v>375</v>
      </c>
      <c r="B76" s="25"/>
      <c r="C76" s="25" t="s">
        <v>372</v>
      </c>
      <c r="D76" s="25"/>
      <c r="E76" s="25"/>
    </row>
    <row r="77" spans="1:5" s="15" customFormat="1" ht="12.95" customHeight="1">
      <c r="A77" s="25" t="s">
        <v>376</v>
      </c>
      <c r="B77" s="25"/>
      <c r="C77" s="25" t="s">
        <v>372</v>
      </c>
      <c r="D77" s="25"/>
      <c r="E77" s="25"/>
    </row>
    <row r="78" spans="1:5" s="15" customFormat="1" ht="12.95" customHeight="1">
      <c r="A78" s="25" t="s">
        <v>377</v>
      </c>
      <c r="B78" s="25"/>
      <c r="C78" s="25" t="s">
        <v>378</v>
      </c>
      <c r="D78" s="25"/>
      <c r="E78" s="25"/>
    </row>
    <row r="79" spans="1:5" s="15" customFormat="1" ht="12.95" customHeight="1">
      <c r="A79" s="25" t="s">
        <v>379</v>
      </c>
      <c r="B79" s="25"/>
      <c r="C79" s="25" t="s">
        <v>380</v>
      </c>
      <c r="D79" s="25"/>
      <c r="E79" s="25"/>
    </row>
    <row r="80" spans="1:5" s="15" customFormat="1" ht="12.95" customHeight="1">
      <c r="A80" s="25" t="s">
        <v>381</v>
      </c>
      <c r="B80" s="25"/>
      <c r="C80" s="25" t="s">
        <v>382</v>
      </c>
      <c r="D80" s="25"/>
      <c r="E80" s="25"/>
    </row>
    <row r="81" spans="1:5" s="15" customFormat="1" ht="12.95" customHeight="1">
      <c r="A81" s="25" t="s">
        <v>383</v>
      </c>
      <c r="B81" s="25"/>
      <c r="C81" s="25" t="s">
        <v>384</v>
      </c>
      <c r="D81" s="25"/>
      <c r="E81" s="25"/>
    </row>
    <row r="82" spans="1:5" s="15" customFormat="1" ht="12.95" customHeight="1">
      <c r="A82" s="25" t="s">
        <v>385</v>
      </c>
      <c r="B82" s="25"/>
      <c r="C82" s="25" t="s">
        <v>386</v>
      </c>
      <c r="D82" s="25"/>
      <c r="E82" s="25"/>
    </row>
    <row r="83" spans="1:5" s="15" customFormat="1" ht="12.95" customHeight="1">
      <c r="A83" s="25" t="s">
        <v>387</v>
      </c>
      <c r="B83" s="25"/>
      <c r="C83" s="25" t="s">
        <v>388</v>
      </c>
      <c r="D83" s="25"/>
      <c r="E83" s="25"/>
    </row>
    <row r="84" spans="1:5" s="15" customFormat="1" ht="12.95" customHeight="1">
      <c r="A84" s="25" t="s">
        <v>389</v>
      </c>
      <c r="B84" s="25"/>
      <c r="C84" s="25" t="s">
        <v>390</v>
      </c>
      <c r="D84" s="25"/>
      <c r="E84" s="25"/>
    </row>
    <row r="85" spans="1:5" s="15" customFormat="1" ht="12.95" customHeight="1">
      <c r="A85" s="25" t="s">
        <v>391</v>
      </c>
      <c r="B85" s="25"/>
      <c r="C85" s="25" t="s">
        <v>392</v>
      </c>
      <c r="D85" s="25"/>
      <c r="E85" s="25"/>
    </row>
    <row r="86" spans="1:5" s="15" customFormat="1" ht="12.95" customHeight="1">
      <c r="A86" s="25" t="s">
        <v>393</v>
      </c>
      <c r="B86" s="25"/>
      <c r="C86" s="25" t="s">
        <v>394</v>
      </c>
      <c r="D86" s="25"/>
      <c r="E86" s="25"/>
    </row>
    <row r="87" spans="1:5" s="15" customFormat="1" ht="12.95" customHeight="1">
      <c r="A87" s="25" t="s">
        <v>395</v>
      </c>
      <c r="B87" s="25"/>
      <c r="C87" s="25" t="s">
        <v>394</v>
      </c>
      <c r="D87" s="25"/>
      <c r="E87" s="25"/>
    </row>
    <row r="88" spans="1:5" s="15" customFormat="1" ht="12.95" customHeight="1">
      <c r="A88" s="25" t="s">
        <v>396</v>
      </c>
      <c r="B88" s="25"/>
      <c r="C88" s="25" t="s">
        <v>397</v>
      </c>
      <c r="D88" s="25"/>
      <c r="E88" s="25"/>
    </row>
    <row r="89" spans="1:5" s="15" customFormat="1" ht="12.95" customHeight="1">
      <c r="A89" s="25" t="s">
        <v>398</v>
      </c>
      <c r="B89" s="25"/>
      <c r="C89" s="25" t="s">
        <v>399</v>
      </c>
      <c r="D89" s="25"/>
      <c r="E89" s="25"/>
    </row>
    <row r="90" spans="1:5" s="15" customFormat="1" ht="12.95" customHeight="1">
      <c r="A90" s="25" t="s">
        <v>400</v>
      </c>
      <c r="B90" s="25"/>
      <c r="C90" s="25" t="s">
        <v>401</v>
      </c>
      <c r="D90" s="25"/>
      <c r="E90" s="25"/>
    </row>
    <row r="91" spans="1:5" s="15" customFormat="1" ht="12.95" customHeight="1">
      <c r="A91" s="25" t="s">
        <v>402</v>
      </c>
      <c r="B91" s="25"/>
      <c r="C91" s="25" t="s">
        <v>403</v>
      </c>
      <c r="D91" s="25"/>
      <c r="E91" s="25"/>
    </row>
    <row r="92" spans="1:5" s="15" customFormat="1" ht="12.95" customHeight="1">
      <c r="A92" s="25" t="s">
        <v>404</v>
      </c>
      <c r="B92" s="25"/>
      <c r="C92" s="25" t="s">
        <v>405</v>
      </c>
      <c r="D92" s="25"/>
      <c r="E92" s="25"/>
    </row>
    <row r="93" spans="1:5" s="15" customFormat="1" ht="12.95" customHeight="1">
      <c r="A93" s="25" t="s">
        <v>406</v>
      </c>
      <c r="B93" s="25"/>
      <c r="C93" s="25" t="s">
        <v>407</v>
      </c>
      <c r="D93" s="25"/>
      <c r="E93" s="25"/>
    </row>
    <row r="94" spans="1:5" s="15" customFormat="1" ht="12.95" customHeight="1">
      <c r="A94" s="25" t="s">
        <v>408</v>
      </c>
      <c r="B94" s="25"/>
      <c r="C94" s="25" t="s">
        <v>409</v>
      </c>
      <c r="D94" s="25"/>
      <c r="E94" s="25"/>
    </row>
    <row r="95" spans="1:5" s="15" customFormat="1" ht="12.95" customHeight="1">
      <c r="A95" s="25" t="s">
        <v>410</v>
      </c>
      <c r="B95" s="25"/>
      <c r="C95" s="25" t="s">
        <v>411</v>
      </c>
      <c r="D95" s="25"/>
      <c r="E95" s="25"/>
    </row>
    <row r="96" spans="1:5" s="15" customFormat="1" ht="12.95" customHeight="1">
      <c r="A96" s="25" t="s">
        <v>412</v>
      </c>
      <c r="B96" s="25"/>
      <c r="C96" s="25" t="s">
        <v>413</v>
      </c>
      <c r="D96" s="25"/>
      <c r="E96" s="25"/>
    </row>
    <row r="97" spans="1:5" s="15" customFormat="1" ht="12.95" customHeight="1">
      <c r="A97" s="25" t="s">
        <v>414</v>
      </c>
      <c r="B97" s="25"/>
      <c r="C97" s="25" t="s">
        <v>415</v>
      </c>
      <c r="D97" s="25"/>
      <c r="E97" s="25"/>
    </row>
    <row r="98" spans="1:5" s="15" customFormat="1" ht="12.95" customHeight="1">
      <c r="A98" s="25" t="s">
        <v>416</v>
      </c>
      <c r="B98" s="25"/>
      <c r="C98" s="25" t="s">
        <v>417</v>
      </c>
      <c r="D98" s="25"/>
      <c r="E98" s="25"/>
    </row>
    <row r="99" spans="1:5" s="15" customFormat="1" ht="12.95" customHeight="1">
      <c r="A99" s="25" t="s">
        <v>418</v>
      </c>
      <c r="B99" s="25"/>
      <c r="C99" s="25" t="s">
        <v>419</v>
      </c>
      <c r="D99" s="25"/>
      <c r="E99" s="25"/>
    </row>
    <row r="100" spans="1:5" s="15" customFormat="1" ht="12.95" customHeight="1">
      <c r="A100" s="25" t="s">
        <v>420</v>
      </c>
      <c r="B100" s="25"/>
      <c r="C100" s="25" t="s">
        <v>419</v>
      </c>
      <c r="D100" s="25"/>
      <c r="E100" s="25"/>
    </row>
    <row r="101" spans="1:5" s="15" customFormat="1" ht="12.95" customHeight="1">
      <c r="A101" s="25" t="s">
        <v>421</v>
      </c>
      <c r="B101" s="25"/>
      <c r="C101" s="25" t="s">
        <v>422</v>
      </c>
      <c r="D101" s="25"/>
      <c r="E101" s="25"/>
    </row>
    <row r="102" spans="1:5" s="15" customFormat="1" ht="12.95" customHeight="1">
      <c r="A102" s="25" t="s">
        <v>423</v>
      </c>
      <c r="B102" s="25"/>
      <c r="C102" s="25" t="s">
        <v>424</v>
      </c>
      <c r="D102" s="25"/>
      <c r="E102" s="25"/>
    </row>
    <row r="103" spans="1:5" s="15" customFormat="1" ht="12.95" customHeight="1">
      <c r="A103" s="25" t="s">
        <v>425</v>
      </c>
      <c r="B103" s="25"/>
      <c r="C103" s="25" t="s">
        <v>426</v>
      </c>
      <c r="D103" s="25"/>
      <c r="E103" s="25"/>
    </row>
    <row r="104" spans="1:5" s="15" customFormat="1" ht="12.95" customHeight="1">
      <c r="A104" s="25" t="s">
        <v>427</v>
      </c>
      <c r="B104" s="25"/>
      <c r="C104" s="25" t="s">
        <v>428</v>
      </c>
      <c r="D104" s="25"/>
      <c r="E104" s="25"/>
    </row>
    <row r="105" spans="1:5" s="15" customFormat="1" ht="12.95" customHeight="1">
      <c r="A105" s="25" t="s">
        <v>429</v>
      </c>
      <c r="B105" s="25"/>
      <c r="C105" s="25" t="s">
        <v>430</v>
      </c>
      <c r="D105" s="25"/>
      <c r="E105" s="25"/>
    </row>
    <row r="106" spans="1:5" s="15" customFormat="1" ht="12.95" customHeight="1">
      <c r="A106" s="25" t="s">
        <v>431</v>
      </c>
      <c r="B106" s="25"/>
      <c r="C106" s="25" t="s">
        <v>432</v>
      </c>
      <c r="D106" s="25"/>
      <c r="E106" s="25"/>
    </row>
    <row r="107" spans="1:5" s="15" customFormat="1" ht="12.95" customHeight="1">
      <c r="A107" s="25" t="s">
        <v>433</v>
      </c>
      <c r="B107" s="25"/>
      <c r="C107" s="25" t="s">
        <v>434</v>
      </c>
      <c r="D107" s="25"/>
      <c r="E107" s="25"/>
    </row>
    <row r="108" spans="1:5" s="15" customFormat="1" ht="12.95" customHeight="1">
      <c r="A108" s="25" t="s">
        <v>79</v>
      </c>
      <c r="B108" s="25"/>
      <c r="C108" s="25" t="s">
        <v>435</v>
      </c>
      <c r="D108" s="25"/>
      <c r="E108" s="25"/>
    </row>
    <row r="109" spans="1:5" s="15" customFormat="1" ht="12.95" customHeight="1">
      <c r="A109" s="25" t="s">
        <v>436</v>
      </c>
      <c r="B109" s="25"/>
      <c r="C109" s="25" t="s">
        <v>437</v>
      </c>
      <c r="D109" s="25"/>
      <c r="E109" s="25"/>
    </row>
    <row r="110" spans="1:5" s="15" customFormat="1" ht="12.95" customHeight="1">
      <c r="A110" s="25" t="s">
        <v>438</v>
      </c>
      <c r="B110" s="25"/>
      <c r="C110" s="25" t="s">
        <v>439</v>
      </c>
      <c r="D110" s="25"/>
      <c r="E110" s="25"/>
    </row>
    <row r="111" spans="1:5" s="15" customFormat="1" ht="12.95" customHeight="1">
      <c r="A111" s="25" t="s">
        <v>440</v>
      </c>
      <c r="B111" s="25"/>
      <c r="C111" s="25" t="s">
        <v>441</v>
      </c>
      <c r="D111" s="25"/>
      <c r="E111" s="25"/>
    </row>
    <row r="112" spans="1:5" s="15" customFormat="1" ht="12.95" customHeight="1">
      <c r="A112" s="25" t="s">
        <v>442</v>
      </c>
      <c r="B112" s="25"/>
      <c r="C112" s="25" t="s">
        <v>443</v>
      </c>
      <c r="D112" s="25"/>
      <c r="E112" s="25"/>
    </row>
    <row r="113" spans="1:5" s="15" customFormat="1" ht="12.95" customHeight="1">
      <c r="A113" s="25" t="s">
        <v>444</v>
      </c>
      <c r="B113" s="25"/>
      <c r="C113" s="25" t="s">
        <v>434</v>
      </c>
      <c r="D113" s="25"/>
      <c r="E113" s="25"/>
    </row>
    <row r="114" spans="1:5" s="15" customFormat="1" ht="12.95" customHeight="1">
      <c r="A114" s="25" t="s">
        <v>445</v>
      </c>
      <c r="B114" s="25"/>
      <c r="C114" s="25" t="s">
        <v>435</v>
      </c>
      <c r="D114" s="25"/>
      <c r="E114" s="25"/>
    </row>
    <row r="115" spans="1:5" s="15" customFormat="1" ht="12.95" customHeight="1">
      <c r="A115" s="25" t="s">
        <v>446</v>
      </c>
      <c r="B115" s="25"/>
      <c r="C115" s="25" t="s">
        <v>437</v>
      </c>
      <c r="D115" s="25"/>
      <c r="E115" s="25"/>
    </row>
    <row r="116" spans="1:5" s="15" customFormat="1" ht="12.95" customHeight="1">
      <c r="A116" s="25" t="s">
        <v>447</v>
      </c>
      <c r="B116" s="25"/>
      <c r="C116" s="25" t="s">
        <v>441</v>
      </c>
      <c r="D116" s="25"/>
      <c r="E116" s="25"/>
    </row>
    <row r="117" spans="1:5" s="15" customFormat="1" ht="12.95" customHeight="1">
      <c r="A117" s="25" t="s">
        <v>448</v>
      </c>
      <c r="B117" s="25"/>
      <c r="C117" s="25" t="s">
        <v>443</v>
      </c>
      <c r="D117" s="25"/>
      <c r="E117" s="25"/>
    </row>
    <row r="118" spans="1:5" s="15" customFormat="1" ht="12.95" customHeight="1">
      <c r="A118" s="25" t="s">
        <v>449</v>
      </c>
      <c r="B118" s="25"/>
      <c r="C118" s="25" t="s">
        <v>434</v>
      </c>
      <c r="D118" s="25"/>
      <c r="E118" s="25"/>
    </row>
    <row r="119" spans="1:5" s="15" customFormat="1" ht="12.95" customHeight="1">
      <c r="A119" s="25" t="s">
        <v>450</v>
      </c>
      <c r="B119" s="25"/>
      <c r="C119" s="25" t="s">
        <v>451</v>
      </c>
      <c r="D119" s="25"/>
      <c r="E119" s="25"/>
    </row>
    <row r="120" spans="1:5" s="15" customFormat="1" ht="12.95" customHeight="1">
      <c r="A120" s="25" t="s">
        <v>452</v>
      </c>
      <c r="B120" s="25"/>
      <c r="C120" s="25" t="s">
        <v>453</v>
      </c>
      <c r="D120" s="25"/>
      <c r="E120" s="25"/>
    </row>
    <row r="121" spans="1:5" s="15" customFormat="1" ht="12.95" customHeight="1">
      <c r="A121" s="25" t="s">
        <v>454</v>
      </c>
      <c r="B121" s="25"/>
      <c r="C121" s="25" t="s">
        <v>455</v>
      </c>
      <c r="D121" s="25"/>
      <c r="E121" s="25"/>
    </row>
    <row r="122" spans="1:5" s="15" customFormat="1" ht="12.95" customHeight="1">
      <c r="A122" s="25" t="s">
        <v>456</v>
      </c>
      <c r="B122" s="25"/>
      <c r="C122" s="25" t="s">
        <v>457</v>
      </c>
      <c r="D122" s="25"/>
      <c r="E122" s="25"/>
    </row>
    <row r="123" spans="1:5" s="15" customFormat="1" ht="12.95" customHeight="1">
      <c r="A123" s="25" t="s">
        <v>458</v>
      </c>
      <c r="B123" s="25"/>
      <c r="C123" s="25" t="s">
        <v>459</v>
      </c>
      <c r="D123" s="25"/>
      <c r="E123" s="25"/>
    </row>
    <row r="124" spans="1:5" s="15" customFormat="1" ht="12.95" customHeight="1">
      <c r="A124" s="25" t="s">
        <v>283</v>
      </c>
      <c r="B124" s="25"/>
      <c r="C124" s="25" t="s">
        <v>460</v>
      </c>
      <c r="D124" s="25"/>
      <c r="E124" s="25"/>
    </row>
    <row r="125" spans="1:5" s="15" customFormat="1" ht="12.95" customHeight="1">
      <c r="A125" s="25" t="s">
        <v>461</v>
      </c>
      <c r="B125" s="25"/>
      <c r="C125" s="25" t="s">
        <v>462</v>
      </c>
      <c r="D125" s="25"/>
      <c r="E125" s="25"/>
    </row>
    <row r="126" spans="1:5" s="15" customFormat="1" ht="12.95" customHeight="1">
      <c r="A126" s="25" t="s">
        <v>463</v>
      </c>
      <c r="B126" s="25"/>
      <c r="C126" s="25" t="s">
        <v>462</v>
      </c>
      <c r="D126" s="25"/>
      <c r="E126" s="25"/>
    </row>
    <row r="127" spans="1:5" s="15" customFormat="1" ht="12.95" customHeight="1">
      <c r="A127" s="25" t="s">
        <v>464</v>
      </c>
      <c r="B127" s="25"/>
      <c r="C127" s="25" t="s">
        <v>462</v>
      </c>
      <c r="D127" s="25"/>
      <c r="E127" s="25"/>
    </row>
    <row r="128" spans="1:5" s="15" customFormat="1" ht="12.95" customHeight="1">
      <c r="A128" s="25" t="s">
        <v>465</v>
      </c>
      <c r="B128" s="25"/>
      <c r="C128" s="25" t="s">
        <v>466</v>
      </c>
      <c r="D128" s="25"/>
      <c r="E128" s="25"/>
    </row>
    <row r="129" spans="1:5" s="15" customFormat="1" ht="12.95" customHeight="1">
      <c r="A129" s="25" t="s">
        <v>467</v>
      </c>
      <c r="B129" s="25"/>
      <c r="C129" s="25" t="s">
        <v>460</v>
      </c>
      <c r="D129" s="25"/>
      <c r="E129" s="25"/>
    </row>
    <row r="130" spans="1:5" s="15" customFormat="1" ht="12.95" customHeight="1">
      <c r="A130" s="25" t="s">
        <v>468</v>
      </c>
      <c r="B130" s="25"/>
      <c r="C130" s="25" t="s">
        <v>469</v>
      </c>
      <c r="D130" s="25"/>
      <c r="E130" s="25"/>
    </row>
    <row r="131" spans="1:5" s="15" customFormat="1" ht="12.95" customHeight="1">
      <c r="A131" s="25" t="s">
        <v>470</v>
      </c>
      <c r="B131" s="25"/>
      <c r="C131" s="25" t="s">
        <v>471</v>
      </c>
      <c r="D131" s="25"/>
      <c r="E131" s="25"/>
    </row>
    <row r="132" spans="1:5" s="15" customFormat="1" ht="12.95" customHeight="1">
      <c r="A132" s="25" t="s">
        <v>472</v>
      </c>
      <c r="B132" s="25"/>
      <c r="C132" s="25" t="s">
        <v>462</v>
      </c>
      <c r="D132" s="25"/>
      <c r="E132" s="25"/>
    </row>
    <row r="133" spans="1:5" s="15" customFormat="1" ht="12.95" customHeight="1">
      <c r="A133" s="25" t="s">
        <v>473</v>
      </c>
      <c r="B133" s="25"/>
      <c r="C133" s="25" t="s">
        <v>474</v>
      </c>
      <c r="D133" s="25"/>
      <c r="E133" s="25"/>
    </row>
    <row r="134" spans="1:5" s="15" customFormat="1" ht="12.95" customHeight="1">
      <c r="A134" s="25" t="s">
        <v>475</v>
      </c>
      <c r="B134" s="25"/>
      <c r="C134" s="25" t="s">
        <v>476</v>
      </c>
      <c r="D134" s="25"/>
      <c r="E134" s="25"/>
    </row>
    <row r="135" spans="1:5" s="15" customFormat="1" ht="12.95" customHeight="1">
      <c r="A135" s="25" t="s">
        <v>477</v>
      </c>
      <c r="B135" s="25"/>
      <c r="C135" s="25" t="s">
        <v>478</v>
      </c>
      <c r="D135" s="25"/>
      <c r="E135" s="25"/>
    </row>
    <row r="136" spans="1:5" s="15" customFormat="1" ht="12.95" customHeight="1">
      <c r="A136" s="25" t="s">
        <v>479</v>
      </c>
      <c r="B136" s="25"/>
      <c r="C136" s="25" t="s">
        <v>480</v>
      </c>
      <c r="D136" s="25"/>
      <c r="E136" s="25"/>
    </row>
    <row r="137" spans="1:5" s="15" customFormat="1" ht="12.95" customHeight="1">
      <c r="A137" s="25" t="s">
        <v>481</v>
      </c>
      <c r="B137" s="25"/>
      <c r="C137" s="25" t="s">
        <v>482</v>
      </c>
      <c r="D137" s="25"/>
      <c r="E137" s="25"/>
    </row>
    <row r="138" spans="1:5" s="15" customFormat="1" ht="12.95" customHeight="1">
      <c r="A138" s="25" t="s">
        <v>483</v>
      </c>
      <c r="B138" s="25"/>
      <c r="C138" s="25" t="s">
        <v>476</v>
      </c>
      <c r="D138" s="25"/>
      <c r="E138" s="25"/>
    </row>
    <row r="139" spans="1:5" s="15" customFormat="1" ht="12.95" customHeight="1">
      <c r="A139" s="25" t="s">
        <v>484</v>
      </c>
      <c r="B139" s="25"/>
      <c r="C139" s="25" t="s">
        <v>478</v>
      </c>
      <c r="D139" s="25"/>
      <c r="E139" s="25"/>
    </row>
    <row r="140" spans="1:5" s="15" customFormat="1" ht="12.95" customHeight="1">
      <c r="A140" s="25" t="s">
        <v>485</v>
      </c>
      <c r="B140" s="25"/>
      <c r="C140" s="25" t="s">
        <v>480</v>
      </c>
      <c r="D140" s="25"/>
      <c r="E140" s="25"/>
    </row>
    <row r="141" spans="1:5" s="15" customFormat="1" ht="12.95" customHeight="1">
      <c r="A141" s="25" t="s">
        <v>486</v>
      </c>
      <c r="B141" s="25"/>
      <c r="C141" s="25" t="s">
        <v>487</v>
      </c>
      <c r="D141" s="25"/>
      <c r="E141" s="25"/>
    </row>
    <row r="142" spans="1:5" s="15" customFormat="1" ht="12.95" customHeight="1">
      <c r="A142" s="25" t="s">
        <v>488</v>
      </c>
      <c r="B142" s="25"/>
      <c r="C142" s="25" t="s">
        <v>489</v>
      </c>
      <c r="D142" s="25"/>
      <c r="E142" s="25"/>
    </row>
    <row r="143" spans="1:5" s="15" customFormat="1" ht="12.95" customHeight="1">
      <c r="A143" s="25" t="s">
        <v>490</v>
      </c>
      <c r="B143" s="25"/>
      <c r="C143" s="25" t="s">
        <v>491</v>
      </c>
      <c r="D143" s="25"/>
      <c r="E143" s="25"/>
    </row>
    <row r="144" spans="1:5" s="15" customFormat="1" ht="12.95" customHeight="1">
      <c r="A144" s="25" t="s">
        <v>492</v>
      </c>
      <c r="B144" s="25"/>
      <c r="C144" s="25" t="s">
        <v>489</v>
      </c>
      <c r="D144" s="25"/>
      <c r="E144" s="25"/>
    </row>
    <row r="145" spans="1:5" s="15" customFormat="1" ht="12.95" customHeight="1">
      <c r="A145" s="25" t="s">
        <v>493</v>
      </c>
      <c r="B145" s="25"/>
      <c r="C145" s="25" t="s">
        <v>494</v>
      </c>
      <c r="D145" s="25"/>
      <c r="E145" s="25"/>
    </row>
    <row r="146" spans="1:5" s="15" customFormat="1" ht="12.95" customHeight="1">
      <c r="A146" s="25" t="s">
        <v>495</v>
      </c>
      <c r="B146" s="25"/>
      <c r="C146" s="25" t="s">
        <v>496</v>
      </c>
      <c r="D146" s="25"/>
      <c r="E146" s="25"/>
    </row>
    <row r="147" spans="1:5" s="15" customFormat="1" ht="12.95" customHeight="1">
      <c r="A147" s="25" t="s">
        <v>497</v>
      </c>
      <c r="B147" s="25"/>
      <c r="C147" s="25" t="s">
        <v>498</v>
      </c>
      <c r="D147" s="25"/>
      <c r="E147" s="25"/>
    </row>
    <row r="148" spans="1:5" s="15" customFormat="1" ht="12.95" customHeight="1">
      <c r="A148" s="25" t="s">
        <v>499</v>
      </c>
      <c r="B148" s="25"/>
      <c r="C148" s="25" t="s">
        <v>500</v>
      </c>
      <c r="D148" s="25"/>
      <c r="E148" s="25"/>
    </row>
    <row r="149" spans="1:5" s="15" customFormat="1" ht="12.95" customHeight="1">
      <c r="A149" s="25" t="s">
        <v>501</v>
      </c>
      <c r="B149" s="25"/>
      <c r="C149" s="25" t="s">
        <v>502</v>
      </c>
      <c r="D149" s="25"/>
      <c r="E149" s="25"/>
    </row>
    <row r="150" spans="1:5" s="15" customFormat="1" ht="12.95" customHeight="1">
      <c r="A150" s="25" t="s">
        <v>503</v>
      </c>
      <c r="B150" s="25"/>
      <c r="C150" s="25" t="s">
        <v>504</v>
      </c>
      <c r="D150" s="25"/>
      <c r="E150" s="25"/>
    </row>
    <row r="151" spans="1:5" s="15" customFormat="1" ht="12.95" customHeight="1">
      <c r="A151" s="25" t="s">
        <v>505</v>
      </c>
      <c r="B151" s="25"/>
      <c r="C151" s="25" t="s">
        <v>502</v>
      </c>
      <c r="D151" s="25"/>
      <c r="E151" s="25"/>
    </row>
    <row r="152" spans="1:5" s="15" customFormat="1" ht="12.95" customHeight="1">
      <c r="A152" s="25" t="s">
        <v>506</v>
      </c>
      <c r="B152" s="25"/>
      <c r="C152" s="25" t="s">
        <v>507</v>
      </c>
      <c r="D152" s="25"/>
      <c r="E152" s="25"/>
    </row>
    <row r="153" spans="1:5" s="15" customFormat="1" ht="12.95" customHeight="1">
      <c r="A153" s="25" t="s">
        <v>508</v>
      </c>
      <c r="B153" s="25"/>
      <c r="C153" s="25" t="s">
        <v>509</v>
      </c>
      <c r="D153" s="25"/>
      <c r="E153" s="25"/>
    </row>
    <row r="154" spans="1:5" s="15" customFormat="1" ht="12.95" customHeight="1">
      <c r="A154" s="25" t="s">
        <v>510</v>
      </c>
      <c r="B154" s="25"/>
      <c r="C154" s="25" t="s">
        <v>509</v>
      </c>
      <c r="D154" s="25"/>
      <c r="E154" s="25"/>
    </row>
    <row r="155" spans="1:5" s="15" customFormat="1" ht="12.95" customHeight="1">
      <c r="A155" s="25" t="s">
        <v>511</v>
      </c>
      <c r="B155" s="25"/>
      <c r="C155" s="25" t="s">
        <v>512</v>
      </c>
      <c r="D155" s="25"/>
      <c r="E155" s="25"/>
    </row>
    <row r="156" spans="1:5" s="15" customFormat="1" ht="12.95" customHeight="1">
      <c r="A156" s="25" t="s">
        <v>513</v>
      </c>
      <c r="B156" s="25"/>
      <c r="C156" s="25" t="s">
        <v>514</v>
      </c>
      <c r="D156" s="25"/>
      <c r="E156" s="25"/>
    </row>
    <row r="157" spans="1:5" s="15" customFormat="1" ht="12.95" customHeight="1">
      <c r="A157" s="25" t="s">
        <v>515</v>
      </c>
      <c r="B157" s="25"/>
      <c r="C157" s="25" t="s">
        <v>516</v>
      </c>
      <c r="D157" s="25"/>
      <c r="E157" s="25"/>
    </row>
    <row r="158" spans="1:5" s="15" customFormat="1" ht="12.95" customHeight="1">
      <c r="A158" s="25" t="s">
        <v>517</v>
      </c>
      <c r="B158" s="25"/>
      <c r="C158" s="25" t="s">
        <v>518</v>
      </c>
      <c r="D158" s="25"/>
      <c r="E158" s="25"/>
    </row>
    <row r="159" spans="1:5" s="15" customFormat="1" ht="12.95" customHeight="1">
      <c r="A159" s="25" t="s">
        <v>519</v>
      </c>
      <c r="B159" s="25"/>
      <c r="C159" s="25" t="s">
        <v>128</v>
      </c>
      <c r="D159" s="25"/>
      <c r="E159" s="25"/>
    </row>
    <row r="160" spans="1:5" s="15" customFormat="1" ht="12.95" customHeight="1">
      <c r="A160" s="25" t="s">
        <v>520</v>
      </c>
      <c r="B160" s="25"/>
      <c r="C160" s="25" t="s">
        <v>521</v>
      </c>
      <c r="D160" s="25"/>
      <c r="E160" s="25"/>
    </row>
    <row r="161" spans="1:5" s="15" customFormat="1" ht="12.95" customHeight="1">
      <c r="A161" s="25" t="s">
        <v>522</v>
      </c>
      <c r="B161" s="25"/>
      <c r="C161" s="25" t="s">
        <v>523</v>
      </c>
      <c r="D161" s="25"/>
      <c r="E161" s="25"/>
    </row>
    <row r="162" spans="1:5" s="15" customFormat="1" ht="12.95" customHeight="1">
      <c r="A162" s="25" t="s">
        <v>524</v>
      </c>
      <c r="B162" s="25"/>
      <c r="C162" s="25" t="s">
        <v>525</v>
      </c>
      <c r="D162" s="25"/>
      <c r="E162" s="25"/>
    </row>
    <row r="163" spans="1:5" s="15" customFormat="1" ht="12.95" customHeight="1">
      <c r="A163" s="25" t="s">
        <v>526</v>
      </c>
      <c r="B163" s="25"/>
      <c r="C163" s="25" t="s">
        <v>527</v>
      </c>
      <c r="D163" s="25"/>
      <c r="E163" s="25"/>
    </row>
    <row r="164" spans="1:5" s="15" customFormat="1" ht="12.95" customHeight="1">
      <c r="A164" s="25" t="s">
        <v>528</v>
      </c>
      <c r="B164" s="25"/>
      <c r="C164" s="25" t="s">
        <v>529</v>
      </c>
      <c r="D164" s="25"/>
      <c r="E164" s="25"/>
    </row>
    <row r="165" spans="1:5" s="15" customFormat="1" ht="12.95" customHeight="1">
      <c r="A165" s="25" t="s">
        <v>530</v>
      </c>
      <c r="B165" s="25"/>
      <c r="C165" s="25" t="s">
        <v>531</v>
      </c>
      <c r="D165" s="25"/>
      <c r="E165" s="25"/>
    </row>
    <row r="166" spans="1:5" s="15" customFormat="1" ht="12.95" customHeight="1">
      <c r="A166" s="25" t="s">
        <v>532</v>
      </c>
      <c r="B166" s="25"/>
      <c r="C166" s="25" t="s">
        <v>533</v>
      </c>
      <c r="D166" s="25"/>
      <c r="E166" s="25"/>
    </row>
    <row r="167" spans="1:5" s="15" customFormat="1" ht="12.95" customHeight="1">
      <c r="A167" s="25" t="s">
        <v>534</v>
      </c>
      <c r="B167" s="25"/>
      <c r="C167" s="25" t="s">
        <v>535</v>
      </c>
      <c r="D167" s="25"/>
      <c r="E167" s="25"/>
    </row>
    <row r="168" spans="1:5" s="15" customFormat="1" ht="12.95" customHeight="1">
      <c r="A168" s="25" t="s">
        <v>536</v>
      </c>
      <c r="B168" s="25"/>
      <c r="C168" s="25" t="s">
        <v>537</v>
      </c>
      <c r="D168" s="25"/>
      <c r="E168" s="25"/>
    </row>
    <row r="169" spans="1:5" s="15" customFormat="1" ht="12.95" customHeight="1">
      <c r="A169" s="25" t="s">
        <v>538</v>
      </c>
      <c r="B169" s="25"/>
      <c r="C169" s="25" t="s">
        <v>539</v>
      </c>
      <c r="D169" s="25"/>
      <c r="E169" s="25"/>
    </row>
    <row r="170" spans="1:5" s="15" customFormat="1" ht="12.95" customHeight="1">
      <c r="A170" s="25" t="s">
        <v>540</v>
      </c>
      <c r="B170" s="25"/>
      <c r="C170" s="25" t="s">
        <v>541</v>
      </c>
      <c r="D170" s="25"/>
      <c r="E170" s="25"/>
    </row>
    <row r="171" spans="1:5" s="15" customFormat="1" ht="12.95" customHeight="1">
      <c r="A171" s="25" t="s">
        <v>542</v>
      </c>
      <c r="B171" s="25"/>
      <c r="C171" s="25" t="s">
        <v>543</v>
      </c>
      <c r="D171" s="25"/>
      <c r="E171" s="25"/>
    </row>
    <row r="172" spans="1:5" s="15" customFormat="1" ht="12.95" customHeight="1">
      <c r="A172" s="25" t="s">
        <v>544</v>
      </c>
      <c r="B172" s="25"/>
      <c r="C172" s="25" t="s">
        <v>545</v>
      </c>
      <c r="D172" s="25"/>
      <c r="E172" s="25"/>
    </row>
    <row r="173" spans="1:5" s="15" customFormat="1" ht="12.95" customHeight="1">
      <c r="A173" s="25" t="s">
        <v>546</v>
      </c>
      <c r="B173" s="25"/>
      <c r="C173" s="25" t="s">
        <v>547</v>
      </c>
      <c r="D173" s="25"/>
      <c r="E173" s="25"/>
    </row>
    <row r="174" spans="1:5" s="15" customFormat="1" ht="12.95" customHeight="1">
      <c r="A174" s="25" t="s">
        <v>548</v>
      </c>
      <c r="B174" s="25"/>
      <c r="C174" s="25" t="s">
        <v>549</v>
      </c>
      <c r="D174" s="25"/>
      <c r="E174" s="25"/>
    </row>
    <row r="175" spans="1:5" s="15" customFormat="1" ht="12.95" customHeight="1">
      <c r="A175" s="25" t="s">
        <v>550</v>
      </c>
      <c r="B175" s="25"/>
      <c r="C175" s="25" t="s">
        <v>551</v>
      </c>
      <c r="D175" s="25"/>
      <c r="E175" s="25"/>
    </row>
    <row r="176" spans="1:5" s="15" customFormat="1" ht="12.95" customHeight="1">
      <c r="A176" s="25" t="s">
        <v>552</v>
      </c>
      <c r="B176" s="25"/>
      <c r="C176" s="25" t="s">
        <v>553</v>
      </c>
      <c r="D176" s="25"/>
      <c r="E176" s="25"/>
    </row>
    <row r="177" spans="1:5" s="15" customFormat="1" ht="26.1" customHeight="1">
      <c r="A177" s="25" t="s">
        <v>554</v>
      </c>
      <c r="B177" s="25"/>
      <c r="C177" s="25" t="s">
        <v>555</v>
      </c>
      <c r="D177" s="25"/>
      <c r="E177" s="25"/>
    </row>
    <row r="178" spans="1:5" s="15" customFormat="1" ht="12.95" customHeight="1">
      <c r="A178" s="25" t="s">
        <v>556</v>
      </c>
      <c r="B178" s="25"/>
      <c r="C178" s="25" t="s">
        <v>557</v>
      </c>
      <c r="D178" s="25"/>
      <c r="E178" s="25"/>
    </row>
    <row r="179" spans="1:5" s="15" customFormat="1" ht="12.95" customHeight="1">
      <c r="A179" s="25" t="s">
        <v>558</v>
      </c>
      <c r="B179" s="25"/>
      <c r="C179" s="25" t="s">
        <v>559</v>
      </c>
      <c r="D179" s="25"/>
      <c r="E179" s="25"/>
    </row>
    <row r="180" spans="1:5" s="15" customFormat="1" ht="12.95" customHeight="1">
      <c r="A180" s="25" t="s">
        <v>560</v>
      </c>
      <c r="B180" s="25"/>
      <c r="C180" s="25" t="s">
        <v>561</v>
      </c>
      <c r="D180" s="25"/>
      <c r="E180" s="25"/>
    </row>
    <row r="181" spans="1:5" s="15" customFormat="1" ht="12.95" customHeight="1">
      <c r="A181" s="25" t="s">
        <v>562</v>
      </c>
      <c r="B181" s="25"/>
      <c r="C181" s="25" t="s">
        <v>563</v>
      </c>
      <c r="D181" s="25"/>
      <c r="E181" s="25"/>
    </row>
    <row r="182" spans="1:5" s="15" customFormat="1" ht="12.95" customHeight="1">
      <c r="A182" s="25" t="s">
        <v>564</v>
      </c>
      <c r="B182" s="25"/>
      <c r="C182" s="25" t="s">
        <v>565</v>
      </c>
      <c r="D182" s="25"/>
      <c r="E182" s="25"/>
    </row>
    <row r="183" spans="1:5" s="15" customFormat="1" ht="12.95" customHeight="1">
      <c r="A183" s="25" t="s">
        <v>566</v>
      </c>
      <c r="B183" s="25"/>
      <c r="C183" s="25" t="s">
        <v>567</v>
      </c>
      <c r="D183" s="25"/>
      <c r="E183" s="25"/>
    </row>
    <row r="184" spans="1:5" s="15" customFormat="1" ht="12.95" customHeight="1">
      <c r="A184" s="25" t="s">
        <v>568</v>
      </c>
      <c r="B184" s="25"/>
      <c r="C184" s="25" t="s">
        <v>569</v>
      </c>
      <c r="D184" s="25"/>
      <c r="E184" s="25"/>
    </row>
    <row r="185" spans="1:5" s="15" customFormat="1" ht="12.95" customHeight="1">
      <c r="A185" s="25" t="s">
        <v>570</v>
      </c>
      <c r="B185" s="25"/>
      <c r="C185" s="25" t="s">
        <v>571</v>
      </c>
      <c r="D185" s="25"/>
      <c r="E185" s="25"/>
    </row>
    <row r="186" spans="1:5" s="15" customFormat="1" ht="26.1" customHeight="1">
      <c r="A186" s="25" t="s">
        <v>572</v>
      </c>
      <c r="B186" s="25"/>
      <c r="C186" s="25" t="s">
        <v>573</v>
      </c>
      <c r="D186" s="25"/>
      <c r="E186" s="25"/>
    </row>
  </sheetData>
  <mergeCells count="299"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72:B172"/>
    <mergeCell ref="C172:E17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52:B152"/>
    <mergeCell ref="C152:E15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47:B147"/>
    <mergeCell ref="C147:E14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42:B142"/>
    <mergeCell ref="C142:E14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37:B137"/>
    <mergeCell ref="C137:E13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32:B132"/>
    <mergeCell ref="C132:E13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22:B122"/>
    <mergeCell ref="C122:E12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17:B117"/>
    <mergeCell ref="C117:E11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07:B107"/>
    <mergeCell ref="C107:E10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02:B102"/>
    <mergeCell ref="C102:E10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97:B97"/>
    <mergeCell ref="C97:E9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92:B92"/>
    <mergeCell ref="C92:E92"/>
    <mergeCell ref="A93:B93"/>
    <mergeCell ref="C93:E93"/>
    <mergeCell ref="A94:B94"/>
    <mergeCell ref="C94:E94"/>
    <mergeCell ref="A95:B95"/>
    <mergeCell ref="C95:E95"/>
    <mergeCell ref="A96:B96"/>
    <mergeCell ref="C96:E96"/>
    <mergeCell ref="A87:B87"/>
    <mergeCell ref="C87:E87"/>
    <mergeCell ref="A88:B88"/>
    <mergeCell ref="C88:E88"/>
    <mergeCell ref="A89:B89"/>
    <mergeCell ref="C89:E89"/>
    <mergeCell ref="A90:B90"/>
    <mergeCell ref="C90:E90"/>
    <mergeCell ref="A91:B91"/>
    <mergeCell ref="C91:E9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1:E1"/>
    <mergeCell ref="F1:I5"/>
    <mergeCell ref="J1:O1"/>
    <mergeCell ref="A2:E2"/>
    <mergeCell ref="J2:O5"/>
    <mergeCell ref="A3:E3"/>
    <mergeCell ref="A4:E4"/>
    <mergeCell ref="A5:E5"/>
    <mergeCell ref="A41:B4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2024-05-18T00:05:10Z</dcterms:modified>
</cp:coreProperties>
</file>